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ericj\Desktop\Saison 2024\Diagonale Brest Strasbourg\"/>
    </mc:Choice>
  </mc:AlternateContent>
  <xr:revisionPtr revIDLastSave="0" documentId="13_ncr:1_{D62EA529-F642-4830-9CE4-B63B391111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r-VF" sheetId="1" r:id="rId1"/>
  </sheets>
  <definedNames>
    <definedName name="délai" localSheetId="0">'Fr-VF'!$G$7</definedName>
    <definedName name="délai">#REF!</definedName>
    <definedName name="diag" localSheetId="0">'Fr-VF'!#REF!</definedName>
    <definedName name="diag">#REF!</definedName>
    <definedName name="diago" localSheetId="0">'Fr-VF'!$R$15:$W$44</definedName>
    <definedName name="diago">#REF!</definedName>
    <definedName name="Heure_arrivée" localSheetId="0">'Fr-VF'!$I$275</definedName>
    <definedName name="Heure_arrivée">#REF!</definedName>
    <definedName name="heure_départ" localSheetId="0">'Fr-VF'!$G$5</definedName>
    <definedName name="heure_départ">#REF!</definedName>
    <definedName name="heure_limite" localSheetId="0">'Fr-VF'!$G$8</definedName>
    <definedName name="heure_limite">#REF!</definedName>
    <definedName name="_xlnm.Print_Titles" localSheetId="0">'Fr-VF'!$13:$14</definedName>
    <definedName name="initiales" localSheetId="0">'Fr-VF'!$G$1</definedName>
    <definedName name="initiales">#REF!</definedName>
    <definedName name="km_arrivée" localSheetId="0">'Fr-VF'!$C$275</definedName>
    <definedName name="km_arrivée">#REF!</definedName>
    <definedName name="km_départ" localSheetId="0">'Fr-VF'!$C$15</definedName>
    <definedName name="km_départ">#REF!</definedName>
    <definedName name="ville_arrivée" localSheetId="0">'Fr-VF'!$E$275</definedName>
    <definedName name="ville_arrivée">#REF!</definedName>
    <definedName name="ville_départ" localSheetId="0">'Fr-VF'!$E$15</definedName>
    <definedName name="ville_départ">#REF!</definedName>
    <definedName name="_xlnm.Print_Area" localSheetId="0">'Fr-VF'!$A$1:$J$277</definedName>
  </definedNames>
  <calcPr calcId="191029"/>
</workbook>
</file>

<file path=xl/calcChain.xml><?xml version="1.0" encoding="utf-8"?>
<calcChain xmlns="http://schemas.openxmlformats.org/spreadsheetml/2006/main">
  <c r="G11" i="1" l="1"/>
  <c r="E3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4" i="1"/>
  <c r="J215" i="1"/>
  <c r="J216" i="1"/>
  <c r="J217" i="1"/>
  <c r="J218" i="1"/>
  <c r="J219" i="1"/>
  <c r="J220" i="1"/>
  <c r="J222" i="1"/>
  <c r="J223" i="1"/>
  <c r="J224" i="1"/>
  <c r="J225" i="1"/>
  <c r="J226" i="1"/>
  <c r="J227" i="1"/>
  <c r="J228" i="1"/>
  <c r="J229" i="1"/>
  <c r="J230" i="1"/>
  <c r="J231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E276" i="1"/>
  <c r="I15" i="1" l="1"/>
  <c r="G7" i="1"/>
  <c r="A1" i="1" s="1"/>
  <c r="G10" i="1"/>
  <c r="A15" i="1"/>
  <c r="E15" i="1"/>
  <c r="J16" i="1"/>
  <c r="K16" i="1"/>
  <c r="N16" i="1" s="1"/>
  <c r="M16" i="1"/>
  <c r="B16" i="1" s="1"/>
  <c r="J17" i="1"/>
  <c r="J19" i="1"/>
  <c r="J21" i="1"/>
  <c r="J22" i="1"/>
  <c r="J23" i="1"/>
  <c r="J24" i="1"/>
  <c r="J25" i="1"/>
  <c r="J26" i="1"/>
  <c r="J27" i="1"/>
  <c r="J28" i="1"/>
  <c r="J30" i="1"/>
  <c r="J31" i="1"/>
  <c r="J33" i="1"/>
  <c r="J34" i="1"/>
  <c r="J35" i="1"/>
  <c r="J36" i="1"/>
  <c r="J37" i="1"/>
  <c r="J38" i="1"/>
  <c r="J39" i="1"/>
  <c r="J41" i="1"/>
  <c r="J43" i="1"/>
  <c r="J44" i="1"/>
  <c r="J45" i="1"/>
  <c r="J46" i="1"/>
  <c r="J47" i="1"/>
  <c r="J48" i="1"/>
  <c r="J49" i="1"/>
  <c r="J51" i="1"/>
  <c r="J52" i="1"/>
  <c r="J53" i="1"/>
  <c r="J54" i="1"/>
  <c r="J56" i="1"/>
  <c r="J57" i="1"/>
  <c r="J58" i="1"/>
  <c r="J59" i="1"/>
  <c r="J60" i="1"/>
  <c r="J61" i="1"/>
  <c r="J62" i="1"/>
  <c r="J63" i="1"/>
  <c r="J64" i="1"/>
  <c r="J66" i="1"/>
  <c r="J67" i="1"/>
  <c r="J68" i="1"/>
  <c r="J69" i="1"/>
  <c r="J70" i="1"/>
  <c r="J72" i="1"/>
  <c r="J73" i="1"/>
  <c r="J75" i="1"/>
  <c r="J76" i="1"/>
  <c r="J77" i="1"/>
  <c r="J78" i="1"/>
  <c r="J79" i="1"/>
  <c r="J80" i="1"/>
  <c r="J81" i="1"/>
  <c r="J82" i="1"/>
  <c r="J84" i="1"/>
  <c r="J85" i="1"/>
  <c r="J86" i="1"/>
  <c r="J87" i="1"/>
  <c r="J88" i="1"/>
  <c r="J89" i="1"/>
  <c r="J91" i="1"/>
  <c r="J92" i="1"/>
  <c r="J93" i="1"/>
  <c r="J95" i="1"/>
  <c r="J96" i="1"/>
  <c r="J97" i="1"/>
  <c r="J98" i="1"/>
  <c r="J100" i="1"/>
  <c r="J101" i="1"/>
  <c r="J103" i="1"/>
  <c r="J105" i="1"/>
  <c r="J106" i="1"/>
  <c r="J107" i="1"/>
  <c r="J109" i="1"/>
  <c r="J110" i="1"/>
  <c r="J112" i="1"/>
  <c r="J113" i="1"/>
  <c r="J115" i="1"/>
  <c r="J116" i="1"/>
  <c r="J117" i="1"/>
  <c r="J119" i="1"/>
  <c r="J120" i="1"/>
  <c r="J121" i="1"/>
  <c r="J122" i="1"/>
  <c r="J123" i="1"/>
  <c r="J124" i="1"/>
  <c r="J125" i="1"/>
  <c r="J127" i="1"/>
  <c r="J129" i="1"/>
  <c r="J130" i="1"/>
  <c r="J131" i="1"/>
  <c r="J133" i="1"/>
  <c r="J134" i="1"/>
  <c r="J135" i="1"/>
  <c r="J136" i="1"/>
  <c r="J137" i="1"/>
  <c r="J138" i="1"/>
  <c r="J139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5" i="1"/>
  <c r="J156" i="1"/>
  <c r="J158" i="1"/>
  <c r="J159" i="1"/>
  <c r="J18" i="1"/>
  <c r="J32" i="1"/>
  <c r="J42" i="1"/>
  <c r="J50" i="1"/>
  <c r="J55" i="1"/>
  <c r="J65" i="1"/>
  <c r="J74" i="1"/>
  <c r="J83" i="1"/>
  <c r="J94" i="1"/>
  <c r="J104" i="1"/>
  <c r="J108" i="1"/>
  <c r="J111" i="1"/>
  <c r="J114" i="1"/>
  <c r="J128" i="1"/>
  <c r="J140" i="1"/>
  <c r="J154" i="1"/>
  <c r="G8" i="1" l="1"/>
  <c r="F276" i="1" s="1"/>
  <c r="M17" i="1"/>
  <c r="B17" i="1" s="1"/>
  <c r="K17" i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I16" i="1"/>
  <c r="P16" i="1"/>
  <c r="A16" i="1" s="1"/>
  <c r="O16" i="1"/>
  <c r="K160" i="1" l="1"/>
  <c r="M18" i="1"/>
  <c r="B18" i="1" s="1"/>
  <c r="N17" i="1"/>
  <c r="O17" i="1" s="1"/>
  <c r="N18" i="1" s="1"/>
  <c r="O18" i="1" s="1"/>
  <c r="N19" i="1" s="1"/>
  <c r="K161" i="1" l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4" i="1" s="1"/>
  <c r="K225" i="1" s="1"/>
  <c r="K226" i="1" s="1"/>
  <c r="K227" i="1" s="1"/>
  <c r="K228" i="1" s="1"/>
  <c r="K229" i="1" s="1"/>
  <c r="K230" i="1" s="1"/>
  <c r="K231" i="1" s="1"/>
  <c r="K232" i="1" s="1"/>
  <c r="K233" i="1" s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54" i="1" s="1"/>
  <c r="K255" i="1" s="1"/>
  <c r="K256" i="1" s="1"/>
  <c r="K257" i="1" s="1"/>
  <c r="K258" i="1" s="1"/>
  <c r="K259" i="1" s="1"/>
  <c r="K260" i="1" s="1"/>
  <c r="K261" i="1" s="1"/>
  <c r="K262" i="1" s="1"/>
  <c r="K263" i="1" s="1"/>
  <c r="K264" i="1" s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275" i="1" s="1"/>
  <c r="K276" i="1" s="1"/>
  <c r="M19" i="1"/>
  <c r="M20" i="1" s="1"/>
  <c r="B20" i="1" s="1"/>
  <c r="I17" i="1"/>
  <c r="P18" i="1"/>
  <c r="I18" i="1"/>
  <c r="P17" i="1"/>
  <c r="A17" i="1" s="1"/>
  <c r="I19" i="1"/>
  <c r="O19" i="1"/>
  <c r="N20" i="1" s="1"/>
  <c r="P19" i="1"/>
  <c r="M21" i="1" l="1"/>
  <c r="M22" i="1" s="1"/>
  <c r="B19" i="1"/>
  <c r="A18" i="1"/>
  <c r="A19" i="1"/>
  <c r="I20" i="1"/>
  <c r="O20" i="1"/>
  <c r="P20" i="1"/>
  <c r="A20" i="1" s="1"/>
  <c r="B21" i="1" l="1"/>
  <c r="M23" i="1"/>
  <c r="B22" i="1"/>
  <c r="N21" i="1"/>
  <c r="J20" i="1"/>
  <c r="M24" i="1" l="1"/>
  <c r="B23" i="1"/>
  <c r="O21" i="1"/>
  <c r="N22" i="1" s="1"/>
  <c r="P21" i="1"/>
  <c r="A21" i="1" s="1"/>
  <c r="I21" i="1"/>
  <c r="M25" i="1" l="1"/>
  <c r="B24" i="1"/>
  <c r="O22" i="1"/>
  <c r="N23" i="1" s="1"/>
  <c r="I22" i="1"/>
  <c r="P22" i="1"/>
  <c r="A22" i="1" s="1"/>
  <c r="M26" i="1" l="1"/>
  <c r="B25" i="1"/>
  <c r="I23" i="1"/>
  <c r="O23" i="1"/>
  <c r="N24" i="1" s="1"/>
  <c r="P23" i="1"/>
  <c r="O24" i="1" l="1"/>
  <c r="N25" i="1" s="1"/>
  <c r="I24" i="1"/>
  <c r="M27" i="1"/>
  <c r="B26" i="1"/>
  <c r="P24" i="1"/>
  <c r="A23" i="1"/>
  <c r="M28" i="1" l="1"/>
  <c r="B27" i="1"/>
  <c r="O25" i="1"/>
  <c r="N26" i="1" s="1"/>
  <c r="I25" i="1"/>
  <c r="P25" i="1"/>
  <c r="A24" i="1"/>
  <c r="O26" i="1" l="1"/>
  <c r="N27" i="1" s="1"/>
  <c r="I26" i="1"/>
  <c r="M29" i="1"/>
  <c r="B28" i="1"/>
  <c r="P26" i="1"/>
  <c r="A25" i="1"/>
  <c r="O27" i="1" l="1"/>
  <c r="N28" i="1" s="1"/>
  <c r="I27" i="1"/>
  <c r="M30" i="1"/>
  <c r="B29" i="1"/>
  <c r="A26" i="1"/>
  <c r="P27" i="1"/>
  <c r="O28" i="1" l="1"/>
  <c r="N29" i="1" s="1"/>
  <c r="I28" i="1"/>
  <c r="M31" i="1"/>
  <c r="B30" i="1"/>
  <c r="A27" i="1"/>
  <c r="P28" i="1"/>
  <c r="O29" i="1" l="1"/>
  <c r="I29" i="1"/>
  <c r="M32" i="1"/>
  <c r="B31" i="1"/>
  <c r="A28" i="1"/>
  <c r="P29" i="1"/>
  <c r="N30" i="1" l="1"/>
  <c r="O30" i="1" s="1"/>
  <c r="N31" i="1" s="1"/>
  <c r="J29" i="1"/>
  <c r="M33" i="1"/>
  <c r="B32" i="1"/>
  <c r="A29" i="1"/>
  <c r="P30" i="1" l="1"/>
  <c r="A30" i="1" s="1"/>
  <c r="I30" i="1"/>
  <c r="O31" i="1"/>
  <c r="N32" i="1" s="1"/>
  <c r="I31" i="1"/>
  <c r="M34" i="1"/>
  <c r="B33" i="1"/>
  <c r="P31" i="1"/>
  <c r="O32" i="1" l="1"/>
  <c r="N33" i="1" s="1"/>
  <c r="I32" i="1"/>
  <c r="M35" i="1"/>
  <c r="B34" i="1"/>
  <c r="P32" i="1"/>
  <c r="A31" i="1"/>
  <c r="M36" i="1" l="1"/>
  <c r="B35" i="1"/>
  <c r="O33" i="1"/>
  <c r="N34" i="1" s="1"/>
  <c r="I33" i="1"/>
  <c r="P33" i="1"/>
  <c r="A32" i="1"/>
  <c r="M37" i="1" l="1"/>
  <c r="B36" i="1"/>
  <c r="O34" i="1"/>
  <c r="N35" i="1" s="1"/>
  <c r="I34" i="1"/>
  <c r="A33" i="1"/>
  <c r="P34" i="1"/>
  <c r="M38" i="1" l="1"/>
  <c r="B37" i="1"/>
  <c r="O35" i="1"/>
  <c r="N36" i="1" s="1"/>
  <c r="I35" i="1"/>
  <c r="P35" i="1"/>
  <c r="A34" i="1"/>
  <c r="M39" i="1" l="1"/>
  <c r="B38" i="1"/>
  <c r="O36" i="1"/>
  <c r="N37" i="1" s="1"/>
  <c r="I36" i="1"/>
  <c r="A35" i="1"/>
  <c r="P36" i="1"/>
  <c r="O37" i="1" l="1"/>
  <c r="N38" i="1" s="1"/>
  <c r="I37" i="1"/>
  <c r="M40" i="1"/>
  <c r="B39" i="1"/>
  <c r="A36" i="1"/>
  <c r="P37" i="1"/>
  <c r="M41" i="1" l="1"/>
  <c r="B40" i="1"/>
  <c r="O38" i="1"/>
  <c r="N39" i="1" s="1"/>
  <c r="I38" i="1"/>
  <c r="P38" i="1"/>
  <c r="A37" i="1"/>
  <c r="M42" i="1" l="1"/>
  <c r="B41" i="1"/>
  <c r="O39" i="1"/>
  <c r="N40" i="1" s="1"/>
  <c r="I39" i="1"/>
  <c r="P39" i="1"/>
  <c r="A38" i="1"/>
  <c r="O40" i="1" l="1"/>
  <c r="I40" i="1"/>
  <c r="M43" i="1"/>
  <c r="B42" i="1"/>
  <c r="A39" i="1"/>
  <c r="P40" i="1"/>
  <c r="N41" i="1" l="1"/>
  <c r="O41" i="1" s="1"/>
  <c r="N42" i="1" s="1"/>
  <c r="J40" i="1"/>
  <c r="M44" i="1"/>
  <c r="B43" i="1"/>
  <c r="A40" i="1"/>
  <c r="P41" i="1" l="1"/>
  <c r="A41" i="1" s="1"/>
  <c r="I41" i="1"/>
  <c r="O42" i="1"/>
  <c r="N43" i="1" s="1"/>
  <c r="I42" i="1"/>
  <c r="M45" i="1"/>
  <c r="B44" i="1"/>
  <c r="P42" i="1"/>
  <c r="O43" i="1" l="1"/>
  <c r="N44" i="1" s="1"/>
  <c r="I43" i="1"/>
  <c r="M46" i="1"/>
  <c r="B45" i="1"/>
  <c r="P43" i="1"/>
  <c r="A42" i="1"/>
  <c r="M47" i="1" l="1"/>
  <c r="B46" i="1"/>
  <c r="O44" i="1"/>
  <c r="N45" i="1" s="1"/>
  <c r="I44" i="1"/>
  <c r="A43" i="1"/>
  <c r="P44" i="1"/>
  <c r="M48" i="1" l="1"/>
  <c r="B47" i="1"/>
  <c r="O45" i="1"/>
  <c r="N46" i="1" s="1"/>
  <c r="I45" i="1"/>
  <c r="P45" i="1"/>
  <c r="A44" i="1"/>
  <c r="O46" i="1" l="1"/>
  <c r="N47" i="1" s="1"/>
  <c r="I46" i="1"/>
  <c r="M49" i="1"/>
  <c r="B48" i="1"/>
  <c r="A45" i="1"/>
  <c r="P46" i="1"/>
  <c r="M50" i="1" l="1"/>
  <c r="B49" i="1"/>
  <c r="O47" i="1"/>
  <c r="N48" i="1" s="1"/>
  <c r="I47" i="1"/>
  <c r="P47" i="1"/>
  <c r="A46" i="1"/>
  <c r="O48" i="1" l="1"/>
  <c r="N49" i="1" s="1"/>
  <c r="I48" i="1"/>
  <c r="M51" i="1"/>
  <c r="B50" i="1"/>
  <c r="A47" i="1"/>
  <c r="P48" i="1"/>
  <c r="M52" i="1" l="1"/>
  <c r="B51" i="1"/>
  <c r="O49" i="1"/>
  <c r="N50" i="1" s="1"/>
  <c r="I49" i="1"/>
  <c r="P49" i="1"/>
  <c r="A48" i="1"/>
  <c r="M53" i="1" l="1"/>
  <c r="B52" i="1"/>
  <c r="O50" i="1"/>
  <c r="N51" i="1" s="1"/>
  <c r="I50" i="1"/>
  <c r="A49" i="1"/>
  <c r="P50" i="1"/>
  <c r="O51" i="1" l="1"/>
  <c r="N52" i="1" s="1"/>
  <c r="I51" i="1"/>
  <c r="M54" i="1"/>
  <c r="B53" i="1"/>
  <c r="P51" i="1"/>
  <c r="A50" i="1"/>
  <c r="O52" i="1" l="1"/>
  <c r="N53" i="1" s="1"/>
  <c r="I52" i="1"/>
  <c r="M55" i="1"/>
  <c r="B54" i="1"/>
  <c r="A51" i="1"/>
  <c r="P52" i="1"/>
  <c r="M56" i="1" l="1"/>
  <c r="B55" i="1"/>
  <c r="O53" i="1"/>
  <c r="N54" i="1" s="1"/>
  <c r="I53" i="1"/>
  <c r="A52" i="1"/>
  <c r="P53" i="1"/>
  <c r="O54" i="1" l="1"/>
  <c r="N55" i="1" s="1"/>
  <c r="I54" i="1"/>
  <c r="M57" i="1"/>
  <c r="B56" i="1"/>
  <c r="P54" i="1"/>
  <c r="A53" i="1"/>
  <c r="M58" i="1" l="1"/>
  <c r="B57" i="1"/>
  <c r="O55" i="1"/>
  <c r="N56" i="1" s="1"/>
  <c r="I55" i="1"/>
  <c r="P55" i="1"/>
  <c r="A54" i="1"/>
  <c r="M59" i="1" l="1"/>
  <c r="B58" i="1"/>
  <c r="O56" i="1"/>
  <c r="N57" i="1" s="1"/>
  <c r="I56" i="1"/>
  <c r="A55" i="1"/>
  <c r="P56" i="1"/>
  <c r="M60" i="1" l="1"/>
  <c r="B59" i="1"/>
  <c r="O57" i="1"/>
  <c r="N58" i="1" s="1"/>
  <c r="I57" i="1"/>
  <c r="P57" i="1"/>
  <c r="A56" i="1"/>
  <c r="O58" i="1" l="1"/>
  <c r="N59" i="1" s="1"/>
  <c r="I58" i="1"/>
  <c r="M61" i="1"/>
  <c r="B60" i="1"/>
  <c r="P58" i="1"/>
  <c r="A57" i="1"/>
  <c r="O59" i="1" l="1"/>
  <c r="N60" i="1" s="1"/>
  <c r="I59" i="1"/>
  <c r="M62" i="1"/>
  <c r="B61" i="1"/>
  <c r="A58" i="1"/>
  <c r="P59" i="1"/>
  <c r="M63" i="1" l="1"/>
  <c r="B62" i="1"/>
  <c r="O60" i="1"/>
  <c r="N61" i="1" s="1"/>
  <c r="I60" i="1"/>
  <c r="P60" i="1"/>
  <c r="A59" i="1"/>
  <c r="M64" i="1" l="1"/>
  <c r="B63" i="1"/>
  <c r="O61" i="1"/>
  <c r="N62" i="1" s="1"/>
  <c r="I61" i="1"/>
  <c r="P61" i="1"/>
  <c r="A60" i="1"/>
  <c r="M65" i="1" l="1"/>
  <c r="B64" i="1"/>
  <c r="O62" i="1"/>
  <c r="N63" i="1" s="1"/>
  <c r="I62" i="1"/>
  <c r="A61" i="1"/>
  <c r="P62" i="1"/>
  <c r="O63" i="1" l="1"/>
  <c r="N64" i="1" s="1"/>
  <c r="I63" i="1"/>
  <c r="M66" i="1"/>
  <c r="B65" i="1"/>
  <c r="A62" i="1"/>
  <c r="P63" i="1"/>
  <c r="M67" i="1" l="1"/>
  <c r="B66" i="1"/>
  <c r="O64" i="1"/>
  <c r="N65" i="1" s="1"/>
  <c r="I64" i="1"/>
  <c r="A63" i="1"/>
  <c r="P64" i="1"/>
  <c r="O65" i="1" l="1"/>
  <c r="N66" i="1" s="1"/>
  <c r="I65" i="1"/>
  <c r="M68" i="1"/>
  <c r="B67" i="1"/>
  <c r="A64" i="1"/>
  <c r="P65" i="1"/>
  <c r="M69" i="1" l="1"/>
  <c r="B68" i="1"/>
  <c r="O66" i="1"/>
  <c r="N67" i="1" s="1"/>
  <c r="I66" i="1"/>
  <c r="P66" i="1"/>
  <c r="A65" i="1"/>
  <c r="O67" i="1" l="1"/>
  <c r="N68" i="1" s="1"/>
  <c r="I67" i="1"/>
  <c r="M70" i="1"/>
  <c r="B69" i="1"/>
  <c r="A66" i="1"/>
  <c r="P67" i="1"/>
  <c r="M71" i="1" l="1"/>
  <c r="B70" i="1"/>
  <c r="O68" i="1"/>
  <c r="N69" i="1" s="1"/>
  <c r="I68" i="1"/>
  <c r="P68" i="1"/>
  <c r="A67" i="1"/>
  <c r="O69" i="1" l="1"/>
  <c r="N70" i="1" s="1"/>
  <c r="I69" i="1"/>
  <c r="M72" i="1"/>
  <c r="B71" i="1"/>
  <c r="A68" i="1"/>
  <c r="P69" i="1"/>
  <c r="M73" i="1" l="1"/>
  <c r="B72" i="1"/>
  <c r="O70" i="1"/>
  <c r="N71" i="1" s="1"/>
  <c r="I70" i="1"/>
  <c r="A69" i="1"/>
  <c r="P70" i="1"/>
  <c r="O71" i="1" l="1"/>
  <c r="I71" i="1"/>
  <c r="M74" i="1"/>
  <c r="B73" i="1"/>
  <c r="P71" i="1"/>
  <c r="A70" i="1"/>
  <c r="N72" i="1" l="1"/>
  <c r="O72" i="1" s="1"/>
  <c r="N73" i="1" s="1"/>
  <c r="J71" i="1"/>
  <c r="M75" i="1"/>
  <c r="B74" i="1"/>
  <c r="A71" i="1"/>
  <c r="P72" i="1"/>
  <c r="I72" i="1" l="1"/>
  <c r="O73" i="1"/>
  <c r="N74" i="1" s="1"/>
  <c r="I73" i="1"/>
  <c r="M76" i="1"/>
  <c r="B75" i="1"/>
  <c r="P73" i="1"/>
  <c r="A72" i="1"/>
  <c r="M77" i="1" l="1"/>
  <c r="B76" i="1"/>
  <c r="O74" i="1"/>
  <c r="N75" i="1" s="1"/>
  <c r="I74" i="1"/>
  <c r="P74" i="1"/>
  <c r="A73" i="1"/>
  <c r="O75" i="1" l="1"/>
  <c r="N76" i="1" s="1"/>
  <c r="I75" i="1"/>
  <c r="M78" i="1"/>
  <c r="B77" i="1"/>
  <c r="P75" i="1"/>
  <c r="A74" i="1"/>
  <c r="M79" i="1" l="1"/>
  <c r="B78" i="1"/>
  <c r="O76" i="1"/>
  <c r="N77" i="1" s="1"/>
  <c r="I76" i="1"/>
  <c r="A75" i="1"/>
  <c r="P76" i="1"/>
  <c r="O77" i="1" l="1"/>
  <c r="N78" i="1" s="1"/>
  <c r="I77" i="1"/>
  <c r="M80" i="1"/>
  <c r="B79" i="1"/>
  <c r="P77" i="1"/>
  <c r="A76" i="1"/>
  <c r="M81" i="1" l="1"/>
  <c r="B80" i="1"/>
  <c r="O78" i="1"/>
  <c r="N79" i="1" s="1"/>
  <c r="I78" i="1"/>
  <c r="A77" i="1"/>
  <c r="P78" i="1"/>
  <c r="O79" i="1" l="1"/>
  <c r="N80" i="1" s="1"/>
  <c r="I79" i="1"/>
  <c r="M82" i="1"/>
  <c r="B81" i="1"/>
  <c r="A78" i="1"/>
  <c r="P79" i="1"/>
  <c r="M83" i="1" l="1"/>
  <c r="B82" i="1"/>
  <c r="O80" i="1"/>
  <c r="N81" i="1" s="1"/>
  <c r="I80" i="1"/>
  <c r="A79" i="1"/>
  <c r="P80" i="1"/>
  <c r="O81" i="1" l="1"/>
  <c r="N82" i="1" s="1"/>
  <c r="I81" i="1"/>
  <c r="M84" i="1"/>
  <c r="B83" i="1"/>
  <c r="P81" i="1"/>
  <c r="A80" i="1"/>
  <c r="M85" i="1" l="1"/>
  <c r="B84" i="1"/>
  <c r="O82" i="1"/>
  <c r="N83" i="1" s="1"/>
  <c r="I82" i="1"/>
  <c r="A81" i="1"/>
  <c r="P82" i="1"/>
  <c r="O83" i="1" l="1"/>
  <c r="N84" i="1" s="1"/>
  <c r="I83" i="1"/>
  <c r="M86" i="1"/>
  <c r="B85" i="1"/>
  <c r="A82" i="1"/>
  <c r="P83" i="1"/>
  <c r="M87" i="1" l="1"/>
  <c r="B86" i="1"/>
  <c r="O84" i="1"/>
  <c r="N85" i="1" s="1"/>
  <c r="I84" i="1"/>
  <c r="A83" i="1"/>
  <c r="P84" i="1"/>
  <c r="O85" i="1" l="1"/>
  <c r="N86" i="1" s="1"/>
  <c r="I85" i="1"/>
  <c r="M88" i="1"/>
  <c r="B87" i="1"/>
  <c r="A84" i="1"/>
  <c r="P85" i="1"/>
  <c r="M89" i="1" l="1"/>
  <c r="B88" i="1"/>
  <c r="O86" i="1"/>
  <c r="N87" i="1" s="1"/>
  <c r="I86" i="1"/>
  <c r="P86" i="1"/>
  <c r="A85" i="1"/>
  <c r="O87" i="1" l="1"/>
  <c r="N88" i="1" s="1"/>
  <c r="I87" i="1"/>
  <c r="M90" i="1"/>
  <c r="B89" i="1"/>
  <c r="A86" i="1"/>
  <c r="P87" i="1"/>
  <c r="M91" i="1" l="1"/>
  <c r="B90" i="1"/>
  <c r="O88" i="1"/>
  <c r="N89" i="1" s="1"/>
  <c r="I88" i="1"/>
  <c r="A87" i="1"/>
  <c r="P88" i="1"/>
  <c r="O89" i="1" l="1"/>
  <c r="N90" i="1" s="1"/>
  <c r="I89" i="1"/>
  <c r="M92" i="1"/>
  <c r="B91" i="1"/>
  <c r="A88" i="1"/>
  <c r="P89" i="1"/>
  <c r="M93" i="1" l="1"/>
  <c r="B92" i="1"/>
  <c r="O90" i="1"/>
  <c r="I90" i="1"/>
  <c r="A89" i="1"/>
  <c r="P90" i="1"/>
  <c r="N91" i="1" l="1"/>
  <c r="O91" i="1" s="1"/>
  <c r="N92" i="1" s="1"/>
  <c r="J90" i="1"/>
  <c r="M94" i="1"/>
  <c r="B93" i="1"/>
  <c r="A90" i="1"/>
  <c r="P91" i="1" l="1"/>
  <c r="A91" i="1" s="1"/>
  <c r="I91" i="1"/>
  <c r="M95" i="1"/>
  <c r="B94" i="1"/>
  <c r="O92" i="1"/>
  <c r="N93" i="1" s="1"/>
  <c r="I92" i="1"/>
  <c r="P92" i="1"/>
  <c r="O93" i="1" l="1"/>
  <c r="N94" i="1" s="1"/>
  <c r="I93" i="1"/>
  <c r="M96" i="1"/>
  <c r="B95" i="1"/>
  <c r="A92" i="1"/>
  <c r="P93" i="1"/>
  <c r="M97" i="1" l="1"/>
  <c r="B96" i="1"/>
  <c r="O94" i="1"/>
  <c r="N95" i="1" s="1"/>
  <c r="I94" i="1"/>
  <c r="P94" i="1"/>
  <c r="A93" i="1"/>
  <c r="O95" i="1" l="1"/>
  <c r="N96" i="1" s="1"/>
  <c r="I95" i="1"/>
  <c r="M98" i="1"/>
  <c r="B97" i="1"/>
  <c r="P95" i="1"/>
  <c r="A94" i="1"/>
  <c r="M99" i="1" l="1"/>
  <c r="B98" i="1"/>
  <c r="O96" i="1"/>
  <c r="N97" i="1" s="1"/>
  <c r="I96" i="1"/>
  <c r="A95" i="1"/>
  <c r="P96" i="1"/>
  <c r="O97" i="1" l="1"/>
  <c r="N98" i="1" s="1"/>
  <c r="I97" i="1"/>
  <c r="M100" i="1"/>
  <c r="B99" i="1"/>
  <c r="A96" i="1"/>
  <c r="P97" i="1"/>
  <c r="M101" i="1" l="1"/>
  <c r="B100" i="1"/>
  <c r="O98" i="1"/>
  <c r="N99" i="1" s="1"/>
  <c r="I98" i="1"/>
  <c r="A97" i="1"/>
  <c r="P98" i="1"/>
  <c r="A98" i="1" s="1"/>
  <c r="O99" i="1" l="1"/>
  <c r="I99" i="1"/>
  <c r="M102" i="1"/>
  <c r="B101" i="1"/>
  <c r="P99" i="1"/>
  <c r="A99" i="1" s="1"/>
  <c r="N100" i="1" l="1"/>
  <c r="O100" i="1" s="1"/>
  <c r="N101" i="1" s="1"/>
  <c r="J99" i="1"/>
  <c r="M103" i="1"/>
  <c r="B102" i="1"/>
  <c r="P100" i="1" l="1"/>
  <c r="A100" i="1" s="1"/>
  <c r="I100" i="1"/>
  <c r="O101" i="1"/>
  <c r="N102" i="1" s="1"/>
  <c r="I101" i="1"/>
  <c r="M104" i="1"/>
  <c r="B103" i="1"/>
  <c r="P101" i="1"/>
  <c r="A101" i="1" s="1"/>
  <c r="M105" i="1" l="1"/>
  <c r="B104" i="1"/>
  <c r="O102" i="1"/>
  <c r="I102" i="1"/>
  <c r="P102" i="1"/>
  <c r="A102" i="1" s="1"/>
  <c r="N103" i="1" l="1"/>
  <c r="J102" i="1"/>
  <c r="O103" i="1"/>
  <c r="N104" i="1" s="1"/>
  <c r="I103" i="1"/>
  <c r="M106" i="1"/>
  <c r="B105" i="1"/>
  <c r="P103" i="1"/>
  <c r="A103" i="1" s="1"/>
  <c r="M107" i="1" l="1"/>
  <c r="B106" i="1"/>
  <c r="O104" i="1"/>
  <c r="N105" i="1" s="1"/>
  <c r="I104" i="1"/>
  <c r="P104" i="1"/>
  <c r="A104" i="1" s="1"/>
  <c r="O105" i="1" l="1"/>
  <c r="N106" i="1" s="1"/>
  <c r="I105" i="1"/>
  <c r="M108" i="1"/>
  <c r="B107" i="1"/>
  <c r="P105" i="1"/>
  <c r="A105" i="1" s="1"/>
  <c r="M109" i="1" l="1"/>
  <c r="B108" i="1"/>
  <c r="O106" i="1"/>
  <c r="N107" i="1" s="1"/>
  <c r="I106" i="1"/>
  <c r="P106" i="1"/>
  <c r="A106" i="1" s="1"/>
  <c r="O107" i="1" l="1"/>
  <c r="N108" i="1" s="1"/>
  <c r="I107" i="1"/>
  <c r="M110" i="1"/>
  <c r="B109" i="1"/>
  <c r="P107" i="1"/>
  <c r="A107" i="1" s="1"/>
  <c r="M111" i="1" l="1"/>
  <c r="B110" i="1"/>
  <c r="O108" i="1"/>
  <c r="N109" i="1" s="1"/>
  <c r="I108" i="1"/>
  <c r="P108" i="1"/>
  <c r="A108" i="1" s="1"/>
  <c r="O109" i="1" l="1"/>
  <c r="N110" i="1" s="1"/>
  <c r="I109" i="1"/>
  <c r="M112" i="1"/>
  <c r="B111" i="1"/>
  <c r="P109" i="1"/>
  <c r="A109" i="1" s="1"/>
  <c r="M113" i="1" l="1"/>
  <c r="B112" i="1"/>
  <c r="O110" i="1"/>
  <c r="N111" i="1" s="1"/>
  <c r="I110" i="1"/>
  <c r="P110" i="1"/>
  <c r="A110" i="1" s="1"/>
  <c r="O111" i="1" l="1"/>
  <c r="N112" i="1" s="1"/>
  <c r="I111" i="1"/>
  <c r="M114" i="1"/>
  <c r="B113" i="1"/>
  <c r="P111" i="1"/>
  <c r="A111" i="1" s="1"/>
  <c r="M115" i="1" l="1"/>
  <c r="B114" i="1"/>
  <c r="O112" i="1"/>
  <c r="N113" i="1" s="1"/>
  <c r="I112" i="1"/>
  <c r="P112" i="1"/>
  <c r="A112" i="1" s="1"/>
  <c r="O113" i="1" l="1"/>
  <c r="N114" i="1" s="1"/>
  <c r="I113" i="1"/>
  <c r="M116" i="1"/>
  <c r="B115" i="1"/>
  <c r="P113" i="1"/>
  <c r="A113" i="1" s="1"/>
  <c r="M117" i="1" l="1"/>
  <c r="B116" i="1"/>
  <c r="O114" i="1"/>
  <c r="N115" i="1" s="1"/>
  <c r="I114" i="1"/>
  <c r="P114" i="1"/>
  <c r="A114" i="1" s="1"/>
  <c r="O115" i="1" l="1"/>
  <c r="N116" i="1" s="1"/>
  <c r="I115" i="1"/>
  <c r="M118" i="1"/>
  <c r="B117" i="1"/>
  <c r="P115" i="1"/>
  <c r="A115" i="1" s="1"/>
  <c r="M119" i="1" l="1"/>
  <c r="B118" i="1"/>
  <c r="O116" i="1"/>
  <c r="N117" i="1" s="1"/>
  <c r="I116" i="1"/>
  <c r="P116" i="1"/>
  <c r="A116" i="1" s="1"/>
  <c r="O117" i="1" l="1"/>
  <c r="N118" i="1" s="1"/>
  <c r="I117" i="1"/>
  <c r="M120" i="1"/>
  <c r="B119" i="1"/>
  <c r="P117" i="1"/>
  <c r="A117" i="1" s="1"/>
  <c r="M121" i="1" l="1"/>
  <c r="B120" i="1"/>
  <c r="O118" i="1"/>
  <c r="I118" i="1"/>
  <c r="P118" i="1"/>
  <c r="A118" i="1" s="1"/>
  <c r="N119" i="1" l="1"/>
  <c r="O119" i="1" s="1"/>
  <c r="N120" i="1" s="1"/>
  <c r="J118" i="1"/>
  <c r="M122" i="1"/>
  <c r="B121" i="1"/>
  <c r="P119" i="1" l="1"/>
  <c r="A119" i="1" s="1"/>
  <c r="I119" i="1"/>
  <c r="M123" i="1"/>
  <c r="B122" i="1"/>
  <c r="O120" i="1"/>
  <c r="N121" i="1" s="1"/>
  <c r="I120" i="1"/>
  <c r="P120" i="1"/>
  <c r="A120" i="1" s="1"/>
  <c r="O121" i="1" l="1"/>
  <c r="N122" i="1" s="1"/>
  <c r="I121" i="1"/>
  <c r="M124" i="1"/>
  <c r="B123" i="1"/>
  <c r="P121" i="1"/>
  <c r="A121" i="1" s="1"/>
  <c r="M125" i="1" l="1"/>
  <c r="B124" i="1"/>
  <c r="O122" i="1"/>
  <c r="N123" i="1" s="1"/>
  <c r="I122" i="1"/>
  <c r="P122" i="1"/>
  <c r="A122" i="1" s="1"/>
  <c r="O123" i="1" l="1"/>
  <c r="N124" i="1" s="1"/>
  <c r="I123" i="1"/>
  <c r="M126" i="1"/>
  <c r="B125" i="1"/>
  <c r="P123" i="1"/>
  <c r="A123" i="1" s="1"/>
  <c r="M127" i="1" l="1"/>
  <c r="B126" i="1"/>
  <c r="O124" i="1"/>
  <c r="N125" i="1" s="1"/>
  <c r="I124" i="1"/>
  <c r="P124" i="1"/>
  <c r="A124" i="1" s="1"/>
  <c r="O125" i="1" l="1"/>
  <c r="N126" i="1" s="1"/>
  <c r="I125" i="1"/>
  <c r="M128" i="1"/>
  <c r="B127" i="1"/>
  <c r="P125" i="1"/>
  <c r="A125" i="1" s="1"/>
  <c r="M129" i="1" l="1"/>
  <c r="B128" i="1"/>
  <c r="O126" i="1"/>
  <c r="I126" i="1"/>
  <c r="P126" i="1"/>
  <c r="A126" i="1" s="1"/>
  <c r="N127" i="1" l="1"/>
  <c r="O127" i="1" s="1"/>
  <c r="N128" i="1" s="1"/>
  <c r="J126" i="1"/>
  <c r="M130" i="1"/>
  <c r="B129" i="1"/>
  <c r="P127" i="1" l="1"/>
  <c r="A127" i="1" s="1"/>
  <c r="I127" i="1"/>
  <c r="M131" i="1"/>
  <c r="B130" i="1"/>
  <c r="O128" i="1"/>
  <c r="N129" i="1" s="1"/>
  <c r="I128" i="1"/>
  <c r="P128" i="1"/>
  <c r="A128" i="1" s="1"/>
  <c r="O129" i="1" l="1"/>
  <c r="N130" i="1" s="1"/>
  <c r="I129" i="1"/>
  <c r="M132" i="1"/>
  <c r="B131" i="1"/>
  <c r="P129" i="1"/>
  <c r="A129" i="1" s="1"/>
  <c r="M133" i="1" l="1"/>
  <c r="B132" i="1"/>
  <c r="O130" i="1"/>
  <c r="N131" i="1" s="1"/>
  <c r="I130" i="1"/>
  <c r="P130" i="1"/>
  <c r="A130" i="1" s="1"/>
  <c r="O131" i="1" l="1"/>
  <c r="N132" i="1" s="1"/>
  <c r="I131" i="1"/>
  <c r="M134" i="1"/>
  <c r="B133" i="1"/>
  <c r="P131" i="1"/>
  <c r="A131" i="1" s="1"/>
  <c r="M135" i="1" l="1"/>
  <c r="B134" i="1"/>
  <c r="O132" i="1"/>
  <c r="I132" i="1"/>
  <c r="P132" i="1"/>
  <c r="A132" i="1" s="1"/>
  <c r="N133" i="1" l="1"/>
  <c r="I133" i="1" s="1"/>
  <c r="J132" i="1"/>
  <c r="M136" i="1"/>
  <c r="B135" i="1"/>
  <c r="P133" i="1"/>
  <c r="A133" i="1" s="1"/>
  <c r="O133" i="1" l="1"/>
  <c r="N134" i="1" s="1"/>
  <c r="M137" i="1"/>
  <c r="B136" i="1"/>
  <c r="O134" i="1"/>
  <c r="N135" i="1" s="1"/>
  <c r="I134" i="1"/>
  <c r="P134" i="1"/>
  <c r="A134" i="1" s="1"/>
  <c r="O135" i="1" l="1"/>
  <c r="N136" i="1" s="1"/>
  <c r="I135" i="1"/>
  <c r="M138" i="1"/>
  <c r="B137" i="1"/>
  <c r="P135" i="1"/>
  <c r="A135" i="1" s="1"/>
  <c r="M139" i="1" l="1"/>
  <c r="B138" i="1"/>
  <c r="O136" i="1"/>
  <c r="N137" i="1" s="1"/>
  <c r="I136" i="1"/>
  <c r="P136" i="1"/>
  <c r="A136" i="1" s="1"/>
  <c r="O137" i="1" l="1"/>
  <c r="N138" i="1" s="1"/>
  <c r="I137" i="1"/>
  <c r="M140" i="1"/>
  <c r="B139" i="1"/>
  <c r="P137" i="1"/>
  <c r="A137" i="1" s="1"/>
  <c r="M141" i="1" l="1"/>
  <c r="B140" i="1"/>
  <c r="O138" i="1"/>
  <c r="N139" i="1" s="1"/>
  <c r="I138" i="1"/>
  <c r="P138" i="1"/>
  <c r="A138" i="1" s="1"/>
  <c r="O139" i="1" l="1"/>
  <c r="N140" i="1" s="1"/>
  <c r="I139" i="1"/>
  <c r="M142" i="1"/>
  <c r="B141" i="1"/>
  <c r="P139" i="1"/>
  <c r="A139" i="1" s="1"/>
  <c r="M143" i="1" l="1"/>
  <c r="B142" i="1"/>
  <c r="O140" i="1"/>
  <c r="N141" i="1" s="1"/>
  <c r="I140" i="1"/>
  <c r="P140" i="1"/>
  <c r="A140" i="1" s="1"/>
  <c r="O141" i="1" l="1"/>
  <c r="N142" i="1" s="1"/>
  <c r="I141" i="1"/>
  <c r="M144" i="1"/>
  <c r="B143" i="1"/>
  <c r="P141" i="1"/>
  <c r="A141" i="1" s="1"/>
  <c r="M145" i="1" l="1"/>
  <c r="B144" i="1"/>
  <c r="O142" i="1"/>
  <c r="N143" i="1" s="1"/>
  <c r="I142" i="1"/>
  <c r="P142" i="1"/>
  <c r="A142" i="1" s="1"/>
  <c r="O143" i="1" l="1"/>
  <c r="N144" i="1" s="1"/>
  <c r="I143" i="1"/>
  <c r="M146" i="1"/>
  <c r="B145" i="1"/>
  <c r="P143" i="1"/>
  <c r="A143" i="1" s="1"/>
  <c r="M147" i="1" l="1"/>
  <c r="B146" i="1"/>
  <c r="O144" i="1"/>
  <c r="N145" i="1" s="1"/>
  <c r="I144" i="1"/>
  <c r="P144" i="1"/>
  <c r="A144" i="1" s="1"/>
  <c r="O145" i="1" l="1"/>
  <c r="N146" i="1" s="1"/>
  <c r="I145" i="1"/>
  <c r="M148" i="1"/>
  <c r="B147" i="1"/>
  <c r="P145" i="1"/>
  <c r="A145" i="1" s="1"/>
  <c r="M149" i="1" l="1"/>
  <c r="B148" i="1"/>
  <c r="O146" i="1"/>
  <c r="N147" i="1" s="1"/>
  <c r="I146" i="1"/>
  <c r="P146" i="1"/>
  <c r="A146" i="1" s="1"/>
  <c r="O147" i="1" l="1"/>
  <c r="N148" i="1" s="1"/>
  <c r="I147" i="1"/>
  <c r="M150" i="1"/>
  <c r="B149" i="1"/>
  <c r="P147" i="1"/>
  <c r="A147" i="1" s="1"/>
  <c r="M151" i="1" l="1"/>
  <c r="B150" i="1"/>
  <c r="O148" i="1"/>
  <c r="N149" i="1" s="1"/>
  <c r="I148" i="1"/>
  <c r="P148" i="1"/>
  <c r="P149" i="1" l="1"/>
  <c r="A149" i="1" s="1"/>
  <c r="A148" i="1"/>
  <c r="O149" i="1"/>
  <c r="N150" i="1" s="1"/>
  <c r="P150" i="1" s="1"/>
  <c r="A150" i="1" s="1"/>
  <c r="I149" i="1"/>
  <c r="M152" i="1"/>
  <c r="B151" i="1"/>
  <c r="M153" i="1" l="1"/>
  <c r="B152" i="1"/>
  <c r="O150" i="1"/>
  <c r="N151" i="1" s="1"/>
  <c r="I150" i="1"/>
  <c r="M154" i="1" l="1"/>
  <c r="B153" i="1"/>
  <c r="O151" i="1"/>
  <c r="N152" i="1" s="1"/>
  <c r="I151" i="1"/>
  <c r="P151" i="1"/>
  <c r="A151" i="1" s="1"/>
  <c r="O152" i="1" l="1"/>
  <c r="N153" i="1" s="1"/>
  <c r="I152" i="1"/>
  <c r="P152" i="1"/>
  <c r="A152" i="1" s="1"/>
  <c r="M155" i="1"/>
  <c r="B154" i="1"/>
  <c r="M156" i="1" l="1"/>
  <c r="B155" i="1"/>
  <c r="O153" i="1"/>
  <c r="N154" i="1" s="1"/>
  <c r="I153" i="1"/>
  <c r="P153" i="1"/>
  <c r="A153" i="1" s="1"/>
  <c r="O154" i="1" l="1"/>
  <c r="N155" i="1" s="1"/>
  <c r="I154" i="1"/>
  <c r="P154" i="1"/>
  <c r="A154" i="1" s="1"/>
  <c r="M157" i="1"/>
  <c r="B156" i="1"/>
  <c r="M158" i="1" l="1"/>
  <c r="B157" i="1"/>
  <c r="O155" i="1"/>
  <c r="N156" i="1" s="1"/>
  <c r="I155" i="1"/>
  <c r="P155" i="1"/>
  <c r="A155" i="1" s="1"/>
  <c r="O156" i="1" l="1"/>
  <c r="N157" i="1" s="1"/>
  <c r="I156" i="1"/>
  <c r="P156" i="1"/>
  <c r="A156" i="1" s="1"/>
  <c r="M159" i="1"/>
  <c r="M160" i="1" s="1"/>
  <c r="B160" i="1" s="1"/>
  <c r="B158" i="1"/>
  <c r="B159" i="1" l="1"/>
  <c r="O157" i="1"/>
  <c r="I157" i="1"/>
  <c r="P157" i="1"/>
  <c r="A157" i="1" s="1"/>
  <c r="N158" i="1" l="1"/>
  <c r="O158" i="1" s="1"/>
  <c r="N159" i="1" s="1"/>
  <c r="J157" i="1"/>
  <c r="M161" i="1"/>
  <c r="M162" i="1" l="1"/>
  <c r="B161" i="1"/>
  <c r="I158" i="1"/>
  <c r="P158" i="1"/>
  <c r="A158" i="1" s="1"/>
  <c r="B162" i="1"/>
  <c r="M163" i="1"/>
  <c r="O159" i="1"/>
  <c r="N160" i="1" s="1"/>
  <c r="I159" i="1"/>
  <c r="P159" i="1"/>
  <c r="A159" i="1" s="1"/>
  <c r="M164" i="1" l="1"/>
  <c r="B163" i="1"/>
  <c r="I160" i="1"/>
  <c r="O160" i="1"/>
  <c r="J160" i="1" s="1"/>
  <c r="P160" i="1"/>
  <c r="A160" i="1"/>
  <c r="B164" i="1" l="1"/>
  <c r="M165" i="1"/>
  <c r="N161" i="1"/>
  <c r="O161" i="1" s="1"/>
  <c r="P161" i="1" l="1"/>
  <c r="A161" i="1" s="1"/>
  <c r="M166" i="1"/>
  <c r="B165" i="1"/>
  <c r="N162" i="1"/>
  <c r="J161" i="1"/>
  <c r="I161" i="1"/>
  <c r="M167" i="1" l="1"/>
  <c r="B166" i="1"/>
  <c r="I162" i="1"/>
  <c r="O162" i="1"/>
  <c r="N163" i="1" s="1"/>
  <c r="P162" i="1"/>
  <c r="A162" i="1" s="1"/>
  <c r="M168" i="1" l="1"/>
  <c r="B167" i="1"/>
  <c r="P163" i="1"/>
  <c r="A163" i="1" s="1"/>
  <c r="I163" i="1"/>
  <c r="O163" i="1"/>
  <c r="N164" i="1" s="1"/>
  <c r="M169" i="1" l="1"/>
  <c r="B168" i="1"/>
  <c r="I164" i="1"/>
  <c r="O164" i="1"/>
  <c r="N165" i="1" s="1"/>
  <c r="P164" i="1"/>
  <c r="A164" i="1" s="1"/>
  <c r="M170" i="1" l="1"/>
  <c r="B169" i="1"/>
  <c r="I165" i="1"/>
  <c r="P165" i="1"/>
  <c r="A165" i="1" s="1"/>
  <c r="O165" i="1"/>
  <c r="N166" i="1" s="1"/>
  <c r="B170" i="1" l="1"/>
  <c r="M171" i="1"/>
  <c r="I166" i="1"/>
  <c r="O166" i="1"/>
  <c r="N167" i="1" s="1"/>
  <c r="P166" i="1"/>
  <c r="A166" i="1" s="1"/>
  <c r="B171" i="1" l="1"/>
  <c r="M172" i="1"/>
  <c r="P167" i="1"/>
  <c r="A167" i="1" s="1"/>
  <c r="O167" i="1"/>
  <c r="N168" i="1" s="1"/>
  <c r="I167" i="1"/>
  <c r="B172" i="1" l="1"/>
  <c r="M173" i="1"/>
  <c r="P168" i="1"/>
  <c r="A168" i="1" s="1"/>
  <c r="O168" i="1"/>
  <c r="N169" i="1" s="1"/>
  <c r="I168" i="1"/>
  <c r="B173" i="1" l="1"/>
  <c r="M174" i="1"/>
  <c r="P169" i="1"/>
  <c r="A169" i="1" s="1"/>
  <c r="I169" i="1"/>
  <c r="O169" i="1"/>
  <c r="N170" i="1" s="1"/>
  <c r="M175" i="1" l="1"/>
  <c r="B174" i="1"/>
  <c r="P170" i="1"/>
  <c r="A170" i="1" s="1"/>
  <c r="I170" i="1"/>
  <c r="O170" i="1"/>
  <c r="N171" i="1" s="1"/>
  <c r="M176" i="1" l="1"/>
  <c r="B175" i="1"/>
  <c r="O171" i="1"/>
  <c r="N172" i="1" s="1"/>
  <c r="P171" i="1"/>
  <c r="A171" i="1" s="1"/>
  <c r="I171" i="1"/>
  <c r="B176" i="1" l="1"/>
  <c r="M177" i="1"/>
  <c r="P172" i="1"/>
  <c r="A172" i="1" s="1"/>
  <c r="I172" i="1"/>
  <c r="O172" i="1"/>
  <c r="N173" i="1" s="1"/>
  <c r="B177" i="1" l="1"/>
  <c r="M178" i="1"/>
  <c r="P173" i="1"/>
  <c r="A173" i="1" s="1"/>
  <c r="I173" i="1"/>
  <c r="O173" i="1"/>
  <c r="N174" i="1" s="1"/>
  <c r="B178" i="1" l="1"/>
  <c r="M179" i="1"/>
  <c r="P174" i="1"/>
  <c r="A174" i="1" s="1"/>
  <c r="O174" i="1"/>
  <c r="N175" i="1" s="1"/>
  <c r="I174" i="1"/>
  <c r="B179" i="1" l="1"/>
  <c r="M180" i="1"/>
  <c r="O175" i="1"/>
  <c r="N176" i="1" s="1"/>
  <c r="I175" i="1"/>
  <c r="P175" i="1"/>
  <c r="A175" i="1" s="1"/>
  <c r="B180" i="1" l="1"/>
  <c r="M181" i="1"/>
  <c r="P176" i="1"/>
  <c r="A176" i="1" s="1"/>
  <c r="O176" i="1"/>
  <c r="N177" i="1" s="1"/>
  <c r="I176" i="1"/>
  <c r="B181" i="1" l="1"/>
  <c r="M182" i="1"/>
  <c r="P177" i="1"/>
  <c r="A177" i="1" s="1"/>
  <c r="O177" i="1"/>
  <c r="N178" i="1" s="1"/>
  <c r="I177" i="1"/>
  <c r="B182" i="1" l="1"/>
  <c r="M183" i="1"/>
  <c r="P178" i="1"/>
  <c r="A178" i="1" s="1"/>
  <c r="O178" i="1"/>
  <c r="N179" i="1" s="1"/>
  <c r="I178" i="1"/>
  <c r="B183" i="1" l="1"/>
  <c r="M184" i="1"/>
  <c r="P179" i="1"/>
  <c r="A179" i="1" s="1"/>
  <c r="O179" i="1"/>
  <c r="N180" i="1" s="1"/>
  <c r="I179" i="1"/>
  <c r="B184" i="1" l="1"/>
  <c r="M185" i="1"/>
  <c r="P180" i="1"/>
  <c r="A180" i="1" s="1"/>
  <c r="I180" i="1"/>
  <c r="O180" i="1"/>
  <c r="N181" i="1" s="1"/>
  <c r="B185" i="1" l="1"/>
  <c r="M186" i="1"/>
  <c r="I181" i="1"/>
  <c r="P181" i="1"/>
  <c r="A181" i="1" s="1"/>
  <c r="O181" i="1"/>
  <c r="N182" i="1" s="1"/>
  <c r="B186" i="1" l="1"/>
  <c r="M187" i="1"/>
  <c r="P182" i="1"/>
  <c r="A182" i="1" s="1"/>
  <c r="I182" i="1"/>
  <c r="O182" i="1"/>
  <c r="N183" i="1" s="1"/>
  <c r="B187" i="1" l="1"/>
  <c r="M188" i="1"/>
  <c r="P183" i="1"/>
  <c r="A183" i="1" s="1"/>
  <c r="O183" i="1"/>
  <c r="N184" i="1" s="1"/>
  <c r="I183" i="1"/>
  <c r="B188" i="1" l="1"/>
  <c r="M189" i="1"/>
  <c r="P184" i="1"/>
  <c r="A184" i="1" s="1"/>
  <c r="I184" i="1"/>
  <c r="O184" i="1"/>
  <c r="N185" i="1" s="1"/>
  <c r="B189" i="1" l="1"/>
  <c r="M190" i="1"/>
  <c r="I185" i="1"/>
  <c r="P185" i="1"/>
  <c r="A185" i="1" s="1"/>
  <c r="O185" i="1"/>
  <c r="N186" i="1" s="1"/>
  <c r="B190" i="1" l="1"/>
  <c r="M191" i="1"/>
  <c r="P186" i="1"/>
  <c r="A186" i="1" s="1"/>
  <c r="I186" i="1"/>
  <c r="O186" i="1"/>
  <c r="N187" i="1" s="1"/>
  <c r="B191" i="1" l="1"/>
  <c r="M192" i="1"/>
  <c r="O187" i="1"/>
  <c r="N188" i="1" s="1"/>
  <c r="I187" i="1"/>
  <c r="P187" i="1"/>
  <c r="A187" i="1" s="1"/>
  <c r="B192" i="1" l="1"/>
  <c r="M193" i="1"/>
  <c r="P188" i="1"/>
  <c r="A188" i="1" s="1"/>
  <c r="I188" i="1"/>
  <c r="O188" i="1"/>
  <c r="N189" i="1" s="1"/>
  <c r="B193" i="1" l="1"/>
  <c r="M194" i="1"/>
  <c r="P189" i="1"/>
  <c r="A189" i="1" s="1"/>
  <c r="O189" i="1"/>
  <c r="N190" i="1" s="1"/>
  <c r="I189" i="1"/>
  <c r="B194" i="1" l="1"/>
  <c r="M195" i="1"/>
  <c r="P190" i="1"/>
  <c r="A190" i="1" s="1"/>
  <c r="I190" i="1"/>
  <c r="O190" i="1"/>
  <c r="N191" i="1" s="1"/>
  <c r="B195" i="1" l="1"/>
  <c r="M196" i="1"/>
  <c r="P191" i="1"/>
  <c r="A191" i="1" s="1"/>
  <c r="I191" i="1"/>
  <c r="O191" i="1"/>
  <c r="B196" i="1" l="1"/>
  <c r="M197" i="1"/>
  <c r="J191" i="1"/>
  <c r="N192" i="1"/>
  <c r="M198" i="1" l="1"/>
  <c r="B197" i="1"/>
  <c r="I192" i="1"/>
  <c r="P192" i="1"/>
  <c r="A192" i="1" s="1"/>
  <c r="O192" i="1"/>
  <c r="N193" i="1" s="1"/>
  <c r="B198" i="1" l="1"/>
  <c r="M199" i="1"/>
  <c r="P193" i="1"/>
  <c r="A193" i="1" s="1"/>
  <c r="O193" i="1"/>
  <c r="N194" i="1" s="1"/>
  <c r="I193" i="1"/>
  <c r="B199" i="1" l="1"/>
  <c r="M200" i="1"/>
  <c r="P194" i="1"/>
  <c r="A194" i="1" s="1"/>
  <c r="O194" i="1"/>
  <c r="N195" i="1" s="1"/>
  <c r="I194" i="1"/>
  <c r="B200" i="1" l="1"/>
  <c r="M201" i="1"/>
  <c r="P195" i="1"/>
  <c r="A195" i="1" s="1"/>
  <c r="O195" i="1"/>
  <c r="N196" i="1" s="1"/>
  <c r="I195" i="1"/>
  <c r="B201" i="1" l="1"/>
  <c r="M202" i="1"/>
  <c r="I196" i="1"/>
  <c r="O196" i="1"/>
  <c r="N197" i="1" s="1"/>
  <c r="P196" i="1"/>
  <c r="A196" i="1" s="1"/>
  <c r="B202" i="1" l="1"/>
  <c r="M203" i="1"/>
  <c r="P197" i="1"/>
  <c r="A197" i="1" s="1"/>
  <c r="O197" i="1"/>
  <c r="N198" i="1" s="1"/>
  <c r="I197" i="1"/>
  <c r="B203" i="1" l="1"/>
  <c r="M204" i="1"/>
  <c r="P198" i="1"/>
  <c r="A198" i="1" s="1"/>
  <c r="I198" i="1"/>
  <c r="O198" i="1"/>
  <c r="N199" i="1" s="1"/>
  <c r="B204" i="1" l="1"/>
  <c r="M205" i="1"/>
  <c r="P199" i="1"/>
  <c r="A199" i="1" s="1"/>
  <c r="O199" i="1"/>
  <c r="N200" i="1" s="1"/>
  <c r="I199" i="1"/>
  <c r="B205" i="1" l="1"/>
  <c r="M206" i="1"/>
  <c r="I200" i="1"/>
  <c r="O200" i="1"/>
  <c r="N201" i="1" s="1"/>
  <c r="P200" i="1"/>
  <c r="A200" i="1" s="1"/>
  <c r="B206" i="1" l="1"/>
  <c r="M207" i="1"/>
  <c r="P201" i="1"/>
  <c r="A201" i="1" s="1"/>
  <c r="O201" i="1"/>
  <c r="N202" i="1" s="1"/>
  <c r="I201" i="1"/>
  <c r="B207" i="1" l="1"/>
  <c r="M208" i="1"/>
  <c r="O202" i="1"/>
  <c r="N203" i="1" s="1"/>
  <c r="P202" i="1"/>
  <c r="A202" i="1" s="1"/>
  <c r="I202" i="1"/>
  <c r="B208" i="1" l="1"/>
  <c r="M209" i="1"/>
  <c r="P203" i="1"/>
  <c r="A203" i="1" s="1"/>
  <c r="I203" i="1"/>
  <c r="O203" i="1"/>
  <c r="N204" i="1" s="1"/>
  <c r="B209" i="1" l="1"/>
  <c r="M210" i="1"/>
  <c r="I204" i="1"/>
  <c r="O204" i="1"/>
  <c r="N205" i="1" s="1"/>
  <c r="P204" i="1"/>
  <c r="A204" i="1" s="1"/>
  <c r="B210" i="1" l="1"/>
  <c r="M211" i="1"/>
  <c r="P205" i="1"/>
  <c r="A205" i="1" s="1"/>
  <c r="O205" i="1"/>
  <c r="N206" i="1" s="1"/>
  <c r="I205" i="1"/>
  <c r="B211" i="1" l="1"/>
  <c r="M212" i="1"/>
  <c r="P206" i="1"/>
  <c r="A206" i="1" s="1"/>
  <c r="O206" i="1"/>
  <c r="N207" i="1" s="1"/>
  <c r="I206" i="1"/>
  <c r="B212" i="1" l="1"/>
  <c r="M213" i="1"/>
  <c r="P207" i="1"/>
  <c r="A207" i="1" s="1"/>
  <c r="O207" i="1"/>
  <c r="N208" i="1" s="1"/>
  <c r="I207" i="1"/>
  <c r="B213" i="1" l="1"/>
  <c r="M214" i="1"/>
  <c r="P208" i="1"/>
  <c r="A208" i="1" s="1"/>
  <c r="O208" i="1"/>
  <c r="N209" i="1" s="1"/>
  <c r="I208" i="1"/>
  <c r="B214" i="1" l="1"/>
  <c r="M215" i="1"/>
  <c r="P209" i="1"/>
  <c r="A209" i="1" s="1"/>
  <c r="O209" i="1"/>
  <c r="N210" i="1" s="1"/>
  <c r="I209" i="1"/>
  <c r="B215" i="1" l="1"/>
  <c r="M216" i="1"/>
  <c r="P210" i="1"/>
  <c r="A210" i="1" s="1"/>
  <c r="O210" i="1"/>
  <c r="N211" i="1" s="1"/>
  <c r="I210" i="1"/>
  <c r="B216" i="1" l="1"/>
  <c r="M217" i="1"/>
  <c r="P211" i="1"/>
  <c r="A211" i="1" s="1"/>
  <c r="O211" i="1"/>
  <c r="N212" i="1" s="1"/>
  <c r="I211" i="1"/>
  <c r="B217" i="1" l="1"/>
  <c r="M218" i="1"/>
  <c r="P212" i="1"/>
  <c r="A212" i="1" s="1"/>
  <c r="O212" i="1"/>
  <c r="N213" i="1" s="1"/>
  <c r="I212" i="1"/>
  <c r="B218" i="1" l="1"/>
  <c r="M219" i="1"/>
  <c r="P213" i="1"/>
  <c r="A213" i="1" s="1"/>
  <c r="I213" i="1"/>
  <c r="O213" i="1"/>
  <c r="B219" i="1" l="1"/>
  <c r="M220" i="1"/>
  <c r="J213" i="1"/>
  <c r="N214" i="1"/>
  <c r="B220" i="1" l="1"/>
  <c r="M221" i="1"/>
  <c r="I214" i="1"/>
  <c r="O214" i="1"/>
  <c r="N215" i="1" s="1"/>
  <c r="P214" i="1"/>
  <c r="A214" i="1" s="1"/>
  <c r="B221" i="1" l="1"/>
  <c r="M222" i="1"/>
  <c r="P215" i="1"/>
  <c r="A215" i="1" s="1"/>
  <c r="O215" i="1"/>
  <c r="N216" i="1" s="1"/>
  <c r="I215" i="1"/>
  <c r="B222" i="1" l="1"/>
  <c r="M223" i="1"/>
  <c r="I216" i="1"/>
  <c r="P216" i="1"/>
  <c r="A216" i="1" s="1"/>
  <c r="O216" i="1"/>
  <c r="N217" i="1" s="1"/>
  <c r="B223" i="1" l="1"/>
  <c r="M224" i="1"/>
  <c r="P217" i="1"/>
  <c r="A217" i="1" s="1"/>
  <c r="O217" i="1"/>
  <c r="N218" i="1" s="1"/>
  <c r="I217" i="1"/>
  <c r="B224" i="1" l="1"/>
  <c r="M225" i="1"/>
  <c r="O218" i="1"/>
  <c r="N219" i="1" s="1"/>
  <c r="P218" i="1"/>
  <c r="A218" i="1" s="1"/>
  <c r="I218" i="1"/>
  <c r="B225" i="1" l="1"/>
  <c r="M226" i="1"/>
  <c r="P219" i="1"/>
  <c r="A219" i="1" s="1"/>
  <c r="I219" i="1"/>
  <c r="O219" i="1"/>
  <c r="N220" i="1" s="1"/>
  <c r="B226" i="1" l="1"/>
  <c r="M227" i="1"/>
  <c r="O220" i="1"/>
  <c r="N221" i="1" s="1"/>
  <c r="P220" i="1"/>
  <c r="A220" i="1" s="1"/>
  <c r="I220" i="1"/>
  <c r="B227" i="1" l="1"/>
  <c r="M228" i="1"/>
  <c r="P221" i="1"/>
  <c r="A221" i="1" s="1"/>
  <c r="O221" i="1"/>
  <c r="I221" i="1"/>
  <c r="B228" i="1" l="1"/>
  <c r="M229" i="1"/>
  <c r="J221" i="1"/>
  <c r="N222" i="1"/>
  <c r="B229" i="1" l="1"/>
  <c r="M230" i="1"/>
  <c r="P222" i="1"/>
  <c r="A222" i="1" s="1"/>
  <c r="O222" i="1"/>
  <c r="N223" i="1" s="1"/>
  <c r="I222" i="1"/>
  <c r="B230" i="1" l="1"/>
  <c r="M231" i="1"/>
  <c r="P223" i="1"/>
  <c r="A223" i="1" s="1"/>
  <c r="O223" i="1"/>
  <c r="N224" i="1" s="1"/>
  <c r="I223" i="1"/>
  <c r="B231" i="1" l="1"/>
  <c r="M232" i="1"/>
  <c r="P224" i="1"/>
  <c r="A224" i="1" s="1"/>
  <c r="O224" i="1"/>
  <c r="N225" i="1" s="1"/>
  <c r="I224" i="1"/>
  <c r="B232" i="1" l="1"/>
  <c r="M233" i="1"/>
  <c r="P225" i="1"/>
  <c r="A225" i="1" s="1"/>
  <c r="O225" i="1"/>
  <c r="N226" i="1" s="1"/>
  <c r="I225" i="1"/>
  <c r="B233" i="1" l="1"/>
  <c r="M234" i="1"/>
  <c r="P226" i="1"/>
  <c r="A226" i="1" s="1"/>
  <c r="O226" i="1"/>
  <c r="N227" i="1" s="1"/>
  <c r="I226" i="1"/>
  <c r="B234" i="1" l="1"/>
  <c r="M235" i="1"/>
  <c r="P227" i="1"/>
  <c r="A227" i="1" s="1"/>
  <c r="I227" i="1"/>
  <c r="O227" i="1"/>
  <c r="N228" i="1" s="1"/>
  <c r="B235" i="1" l="1"/>
  <c r="M236" i="1"/>
  <c r="P228" i="1"/>
  <c r="A228" i="1" s="1"/>
  <c r="O228" i="1"/>
  <c r="N229" i="1" s="1"/>
  <c r="I228" i="1"/>
  <c r="B236" i="1" l="1"/>
  <c r="M237" i="1"/>
  <c r="P229" i="1"/>
  <c r="A229" i="1" s="1"/>
  <c r="O229" i="1"/>
  <c r="N230" i="1" s="1"/>
  <c r="I229" i="1"/>
  <c r="B237" i="1" l="1"/>
  <c r="M238" i="1"/>
  <c r="P230" i="1"/>
  <c r="A230" i="1" s="1"/>
  <c r="O230" i="1"/>
  <c r="N231" i="1" s="1"/>
  <c r="I230" i="1"/>
  <c r="B238" i="1" l="1"/>
  <c r="M239" i="1"/>
  <c r="P231" i="1"/>
  <c r="A231" i="1" s="1"/>
  <c r="O231" i="1"/>
  <c r="N232" i="1" s="1"/>
  <c r="I231" i="1"/>
  <c r="B239" i="1" l="1"/>
  <c r="M240" i="1"/>
  <c r="O232" i="1"/>
  <c r="I232" i="1"/>
  <c r="P232" i="1"/>
  <c r="A232" i="1" s="1"/>
  <c r="N233" i="1" l="1"/>
  <c r="J232" i="1"/>
  <c r="B240" i="1"/>
  <c r="M241" i="1"/>
  <c r="P233" i="1"/>
  <c r="A233" i="1" s="1"/>
  <c r="O233" i="1"/>
  <c r="N234" i="1" s="1"/>
  <c r="I233" i="1"/>
  <c r="M242" i="1" l="1"/>
  <c r="B241" i="1"/>
  <c r="O234" i="1"/>
  <c r="N235" i="1" s="1"/>
  <c r="I234" i="1"/>
  <c r="P234" i="1"/>
  <c r="A234" i="1" s="1"/>
  <c r="B242" i="1" l="1"/>
  <c r="M243" i="1"/>
  <c r="P235" i="1"/>
  <c r="A235" i="1" s="1"/>
  <c r="I235" i="1"/>
  <c r="O235" i="1"/>
  <c r="N236" i="1" s="1"/>
  <c r="B243" i="1" l="1"/>
  <c r="M244" i="1"/>
  <c r="P236" i="1"/>
  <c r="A236" i="1" s="1"/>
  <c r="O236" i="1"/>
  <c r="N237" i="1" s="1"/>
  <c r="I236" i="1"/>
  <c r="B244" i="1" l="1"/>
  <c r="M245" i="1"/>
  <c r="P237" i="1"/>
  <c r="A237" i="1" s="1"/>
  <c r="O237" i="1"/>
  <c r="N238" i="1" s="1"/>
  <c r="I237" i="1"/>
  <c r="B245" i="1" l="1"/>
  <c r="M246" i="1"/>
  <c r="P238" i="1"/>
  <c r="A238" i="1" s="1"/>
  <c r="I238" i="1"/>
  <c r="O238" i="1"/>
  <c r="N239" i="1" s="1"/>
  <c r="B246" i="1" l="1"/>
  <c r="M247" i="1"/>
  <c r="P239" i="1"/>
  <c r="A239" i="1" s="1"/>
  <c r="O239" i="1"/>
  <c r="N240" i="1" s="1"/>
  <c r="I239" i="1"/>
  <c r="B247" i="1" l="1"/>
  <c r="M248" i="1"/>
  <c r="P240" i="1"/>
  <c r="A240" i="1" s="1"/>
  <c r="O240" i="1"/>
  <c r="N241" i="1" s="1"/>
  <c r="I240" i="1"/>
  <c r="B248" i="1" l="1"/>
  <c r="M249" i="1"/>
  <c r="P241" i="1"/>
  <c r="A241" i="1" s="1"/>
  <c r="O241" i="1"/>
  <c r="N242" i="1" s="1"/>
  <c r="I241" i="1"/>
  <c r="B249" i="1" l="1"/>
  <c r="M250" i="1"/>
  <c r="P242" i="1"/>
  <c r="A242" i="1" s="1"/>
  <c r="O242" i="1"/>
  <c r="N243" i="1" s="1"/>
  <c r="I242" i="1"/>
  <c r="B250" i="1" l="1"/>
  <c r="M251" i="1"/>
  <c r="P243" i="1"/>
  <c r="A243" i="1" s="1"/>
  <c r="O243" i="1"/>
  <c r="N244" i="1" s="1"/>
  <c r="I243" i="1"/>
  <c r="B251" i="1" l="1"/>
  <c r="M252" i="1"/>
  <c r="P244" i="1"/>
  <c r="A244" i="1" s="1"/>
  <c r="I244" i="1"/>
  <c r="O244" i="1"/>
  <c r="N245" i="1" s="1"/>
  <c r="B252" i="1" l="1"/>
  <c r="M253" i="1"/>
  <c r="O245" i="1"/>
  <c r="N246" i="1" s="1"/>
  <c r="I245" i="1"/>
  <c r="P245" i="1"/>
  <c r="A245" i="1" s="1"/>
  <c r="B253" i="1" l="1"/>
  <c r="M254" i="1"/>
  <c r="P246" i="1"/>
  <c r="A246" i="1" s="1"/>
  <c r="I246" i="1"/>
  <c r="O246" i="1"/>
  <c r="N247" i="1" s="1"/>
  <c r="B254" i="1" l="1"/>
  <c r="M255" i="1"/>
  <c r="P247" i="1"/>
  <c r="A247" i="1" s="1"/>
  <c r="I247" i="1"/>
  <c r="O247" i="1"/>
  <c r="N248" i="1" s="1"/>
  <c r="B255" i="1" l="1"/>
  <c r="M256" i="1"/>
  <c r="P248" i="1"/>
  <c r="A248" i="1" s="1"/>
  <c r="O248" i="1"/>
  <c r="N249" i="1" s="1"/>
  <c r="I248" i="1"/>
  <c r="B256" i="1" l="1"/>
  <c r="M257" i="1"/>
  <c r="P249" i="1"/>
  <c r="A249" i="1" s="1"/>
  <c r="I249" i="1"/>
  <c r="O249" i="1"/>
  <c r="N250" i="1" s="1"/>
  <c r="B257" i="1" l="1"/>
  <c r="M258" i="1"/>
  <c r="P250" i="1"/>
  <c r="A250" i="1" s="1"/>
  <c r="I250" i="1"/>
  <c r="O250" i="1"/>
  <c r="B258" i="1" l="1"/>
  <c r="M259" i="1"/>
  <c r="J250" i="1"/>
  <c r="N251" i="1"/>
  <c r="B259" i="1" l="1"/>
  <c r="M260" i="1"/>
  <c r="P251" i="1"/>
  <c r="A251" i="1" s="1"/>
  <c r="I251" i="1"/>
  <c r="O251" i="1"/>
  <c r="N252" i="1" s="1"/>
  <c r="B260" i="1" l="1"/>
  <c r="M261" i="1"/>
  <c r="P252" i="1"/>
  <c r="A252" i="1" s="1"/>
  <c r="O252" i="1"/>
  <c r="N253" i="1" s="1"/>
  <c r="I252" i="1"/>
  <c r="B261" i="1" l="1"/>
  <c r="M262" i="1"/>
  <c r="P253" i="1"/>
  <c r="A253" i="1" s="1"/>
  <c r="I253" i="1"/>
  <c r="O253" i="1"/>
  <c r="N254" i="1" s="1"/>
  <c r="B262" i="1" l="1"/>
  <c r="M263" i="1"/>
  <c r="P254" i="1"/>
  <c r="A254" i="1" s="1"/>
  <c r="I254" i="1"/>
  <c r="O254" i="1"/>
  <c r="N255" i="1" s="1"/>
  <c r="B263" i="1" l="1"/>
  <c r="M264" i="1"/>
  <c r="P255" i="1"/>
  <c r="A255" i="1" s="1"/>
  <c r="I255" i="1"/>
  <c r="O255" i="1"/>
  <c r="N256" i="1" s="1"/>
  <c r="B264" i="1" l="1"/>
  <c r="M265" i="1"/>
  <c r="P256" i="1"/>
  <c r="A256" i="1" s="1"/>
  <c r="I256" i="1"/>
  <c r="O256" i="1"/>
  <c r="N257" i="1" s="1"/>
  <c r="B265" i="1" l="1"/>
  <c r="M266" i="1"/>
  <c r="I257" i="1"/>
  <c r="P257" i="1"/>
  <c r="A257" i="1" s="1"/>
  <c r="O257" i="1"/>
  <c r="N258" i="1" s="1"/>
  <c r="B266" i="1" l="1"/>
  <c r="M267" i="1"/>
  <c r="P258" i="1"/>
  <c r="A258" i="1" s="1"/>
  <c r="I258" i="1"/>
  <c r="O258" i="1"/>
  <c r="N259" i="1" s="1"/>
  <c r="B267" i="1" l="1"/>
  <c r="M268" i="1"/>
  <c r="P259" i="1"/>
  <c r="A259" i="1" s="1"/>
  <c r="I259" i="1"/>
  <c r="O259" i="1"/>
  <c r="N260" i="1" s="1"/>
  <c r="B268" i="1" l="1"/>
  <c r="M269" i="1"/>
  <c r="P260" i="1"/>
  <c r="A260" i="1" s="1"/>
  <c r="O260" i="1"/>
  <c r="N261" i="1" s="1"/>
  <c r="I260" i="1"/>
  <c r="B269" i="1" l="1"/>
  <c r="M270" i="1"/>
  <c r="P261" i="1"/>
  <c r="A261" i="1" s="1"/>
  <c r="O261" i="1"/>
  <c r="N262" i="1" s="1"/>
  <c r="I261" i="1"/>
  <c r="B270" i="1" l="1"/>
  <c r="M271" i="1"/>
  <c r="P262" i="1"/>
  <c r="A262" i="1" s="1"/>
  <c r="I262" i="1"/>
  <c r="O262" i="1"/>
  <c r="N263" i="1" s="1"/>
  <c r="B271" i="1" l="1"/>
  <c r="M272" i="1"/>
  <c r="P263" i="1"/>
  <c r="A263" i="1" s="1"/>
  <c r="I263" i="1"/>
  <c r="O263" i="1"/>
  <c r="N264" i="1" s="1"/>
  <c r="B272" i="1" l="1"/>
  <c r="M273" i="1"/>
  <c r="P264" i="1"/>
  <c r="A264" i="1" s="1"/>
  <c r="I264" i="1"/>
  <c r="O264" i="1"/>
  <c r="N265" i="1" s="1"/>
  <c r="B273" i="1" l="1"/>
  <c r="M274" i="1"/>
  <c r="P265" i="1"/>
  <c r="A265" i="1" s="1"/>
  <c r="O265" i="1"/>
  <c r="N266" i="1" s="1"/>
  <c r="I265" i="1"/>
  <c r="B274" i="1" l="1"/>
  <c r="M275" i="1"/>
  <c r="P266" i="1"/>
  <c r="A266" i="1" s="1"/>
  <c r="I266" i="1"/>
  <c r="O266" i="1"/>
  <c r="N267" i="1" s="1"/>
  <c r="B275" i="1" l="1"/>
  <c r="M276" i="1"/>
  <c r="B276" i="1" s="1"/>
  <c r="I267" i="1"/>
  <c r="P267" i="1"/>
  <c r="A267" i="1" s="1"/>
  <c r="O267" i="1"/>
  <c r="N268" i="1" s="1"/>
  <c r="P268" i="1" l="1"/>
  <c r="A268" i="1" s="1"/>
  <c r="O268" i="1"/>
  <c r="N269" i="1" s="1"/>
  <c r="I268" i="1"/>
  <c r="O269" i="1" l="1"/>
  <c r="N270" i="1" s="1"/>
  <c r="P269" i="1"/>
  <c r="A269" i="1" s="1"/>
  <c r="I269" i="1"/>
  <c r="P270" i="1" l="1"/>
  <c r="A270" i="1" s="1"/>
  <c r="O270" i="1"/>
  <c r="N271" i="1" s="1"/>
  <c r="I270" i="1"/>
  <c r="I271" i="1" l="1"/>
  <c r="P271" i="1"/>
  <c r="A271" i="1" s="1"/>
  <c r="O271" i="1"/>
  <c r="N272" i="1" s="1"/>
  <c r="P272" i="1" l="1"/>
  <c r="A272" i="1" s="1"/>
  <c r="I272" i="1"/>
  <c r="O272" i="1"/>
  <c r="N273" i="1" s="1"/>
  <c r="P273" i="1" l="1"/>
  <c r="A273" i="1" s="1"/>
  <c r="I273" i="1"/>
  <c r="O273" i="1"/>
  <c r="N274" i="1" s="1"/>
  <c r="I274" i="1" l="1"/>
  <c r="O274" i="1"/>
  <c r="N275" i="1" s="1"/>
  <c r="P274" i="1"/>
  <c r="A274" i="1" s="1"/>
  <c r="P275" i="1" l="1"/>
  <c r="A275" i="1" s="1"/>
  <c r="O275" i="1"/>
  <c r="N276" i="1" s="1"/>
  <c r="I275" i="1"/>
  <c r="G9" i="1" s="1"/>
  <c r="O276" i="1" l="1"/>
  <c r="P276" i="1"/>
  <c r="I27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Eric JABY</author>
  </authors>
  <commentList>
    <comment ref="G1" authorId="0" shapeId="0" xr:uid="{00000000-0006-0000-0000-000001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b/>
            <sz val="8"/>
            <color indexed="8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les initiales de la Diagonale </t>
        </r>
        <r>
          <rPr>
            <sz val="8"/>
            <color indexed="12"/>
            <rFont val="Tahoma"/>
            <family val="2"/>
          </rPr>
          <t>(</t>
        </r>
        <r>
          <rPr>
            <b/>
            <sz val="8"/>
            <color indexed="12"/>
            <rFont val="Tahoma"/>
            <family val="2"/>
          </rPr>
          <t>DM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2"/>
            <rFont val="Tahoma"/>
            <family val="2"/>
          </rPr>
          <t>SH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2"/>
            <rFont val="Tahoma"/>
            <family val="2"/>
          </rPr>
          <t>BP</t>
        </r>
        <r>
          <rPr>
            <sz val="8"/>
            <color indexed="8"/>
            <rFont val="Tahoma"/>
            <family val="2"/>
          </rPr>
          <t>, …) ou de l'EuroDiagonale (</t>
        </r>
        <r>
          <rPr>
            <b/>
            <sz val="8"/>
            <color indexed="17"/>
            <rFont val="Tahoma"/>
            <family val="2"/>
          </rPr>
          <t>DC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7"/>
            <rFont val="Tahoma"/>
            <family val="2"/>
          </rPr>
          <t>LH</t>
        </r>
        <r>
          <rPr>
            <sz val="8"/>
            <color indexed="8"/>
            <rFont val="Tahoma"/>
            <family val="2"/>
          </rPr>
          <t xml:space="preserve">, </t>
        </r>
        <r>
          <rPr>
            <b/>
            <sz val="8"/>
            <color indexed="17"/>
            <rFont val="Tahoma"/>
            <family val="2"/>
          </rPr>
          <t>IB</t>
        </r>
        <r>
          <rPr>
            <sz val="8"/>
            <color indexed="8"/>
            <rFont val="Tahoma"/>
            <family val="2"/>
          </rPr>
          <t xml:space="preserve">, …).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Note : concernant </t>
        </r>
        <r>
          <rPr>
            <b/>
            <sz val="8"/>
            <color indexed="8"/>
            <rFont val="Tahoma"/>
            <family val="2"/>
          </rPr>
          <t>Bari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b/>
            <sz val="8"/>
            <color indexed="8"/>
            <rFont val="Tahoma"/>
            <family val="2"/>
          </rPr>
          <t>Budapest,</t>
        </r>
        <r>
          <rPr>
            <sz val="8"/>
            <color indexed="8"/>
            <rFont val="Tahoma"/>
            <family val="2"/>
          </rPr>
          <t xml:space="preserve"> les initiales sont : </t>
        </r>
        <r>
          <rPr>
            <b/>
            <sz val="8"/>
            <color indexed="17"/>
            <rFont val="Tahoma"/>
            <family val="2"/>
          </rPr>
          <t>I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b/>
            <sz val="8"/>
            <color indexed="17"/>
            <rFont val="Tahoma"/>
            <family val="2"/>
          </rPr>
          <t>T</t>
        </r>
        <r>
          <rPr>
            <sz val="8"/>
            <color indexed="8"/>
            <rFont val="Tahoma"/>
            <family val="2"/>
          </rPr>
          <t xml:space="preserve"> respectivement.</t>
        </r>
      </text>
    </comment>
    <comment ref="H1" authorId="0" shapeId="0" xr:uid="{00000000-0006-0000-0000-000002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 N° de
la Diagonale ou de l'EuroDiagonale.</t>
        </r>
      </text>
    </comment>
    <comment ref="A5" authorId="0" shapeId="0" xr:uid="{00000000-0006-0000-0000-000003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les </t>
        </r>
        <r>
          <rPr>
            <b/>
            <sz val="8"/>
            <color indexed="8"/>
            <rFont val="Tahoma"/>
            <family val="2"/>
          </rPr>
          <t>Prénom</t>
        </r>
        <r>
          <rPr>
            <sz val="8"/>
            <color indexed="8"/>
            <rFont val="Tahoma"/>
            <family val="2"/>
          </rPr>
          <t xml:space="preserve"> et</t>
        </r>
        <r>
          <rPr>
            <b/>
            <sz val="8"/>
            <color indexed="8"/>
            <rFont val="Tahoma"/>
            <family val="2"/>
          </rPr>
          <t xml:space="preserve"> Nom</t>
        </r>
        <r>
          <rPr>
            <sz val="8"/>
            <color indexed="8"/>
            <rFont val="Tahoma"/>
            <family val="2"/>
          </rPr>
          <t xml:space="preserve"> du/des </t>
        </r>
        <r>
          <rPr>
            <b/>
            <sz val="8"/>
            <color indexed="8"/>
            <rFont val="Tahoma"/>
            <family val="2"/>
          </rPr>
          <t xml:space="preserve">participant(s)
</t>
        </r>
        <r>
          <rPr>
            <sz val="8"/>
            <color indexed="8"/>
            <rFont val="Tahoma"/>
            <family val="2"/>
          </rPr>
          <t>(</t>
        </r>
        <r>
          <rPr>
            <b/>
            <i/>
            <sz val="8"/>
            <color indexed="8"/>
            <rFont val="Tahoma"/>
            <family val="2"/>
          </rPr>
          <t>alt+entrée</t>
        </r>
        <r>
          <rPr>
            <sz val="8"/>
            <color indexed="8"/>
            <rFont val="Tahoma"/>
            <family val="2"/>
          </rPr>
          <t xml:space="preserve"> pour revenir à la ligne entre chaque Prénom / Nom)</t>
        </r>
      </text>
    </comment>
    <comment ref="F5" authorId="0" shapeId="0" xr:uid="{00000000-0006-0000-0000-000004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la </t>
        </r>
        <r>
          <rPr>
            <u/>
            <sz val="8"/>
            <color indexed="8"/>
            <rFont val="Tahoma"/>
            <family val="2"/>
          </rPr>
          <t>date</t>
        </r>
        <r>
          <rPr>
            <sz val="8"/>
            <color indexed="8"/>
            <rFont val="Tahoma"/>
            <family val="2"/>
          </rPr>
          <t xml:space="preserve"> et </t>
        </r>
        <r>
          <rPr>
            <u/>
            <sz val="8"/>
            <color indexed="8"/>
            <rFont val="Tahoma"/>
            <family val="2"/>
          </rPr>
          <t>l'heure</t>
        </r>
        <r>
          <rPr>
            <sz val="8"/>
            <color indexed="8"/>
            <rFont val="Tahoma"/>
            <family val="2"/>
          </rPr>
          <t xml:space="preserve"> de départ sous la forme :
</t>
        </r>
        <r>
          <rPr>
            <b/>
            <sz val="8"/>
            <color indexed="12"/>
            <rFont val="Tahoma"/>
            <family val="2"/>
          </rPr>
          <t xml:space="preserve">jj/mm/aa hh:mm
</t>
        </r>
        <r>
          <rPr>
            <sz val="8"/>
            <color indexed="8"/>
            <rFont val="Tahoma"/>
            <family val="2"/>
          </rPr>
          <t xml:space="preserve">Exemple : </t>
        </r>
        <r>
          <rPr>
            <b/>
            <sz val="8"/>
            <color indexed="12"/>
            <rFont val="Tahoma"/>
            <family val="2"/>
          </rPr>
          <t>29/05/13 04:00</t>
        </r>
        <r>
          <rPr>
            <sz val="8"/>
            <color indexed="8"/>
            <rFont val="Tahoma"/>
            <family val="2"/>
          </rPr>
          <t xml:space="preserve"> pour le 29 mai 2013 à 04h00.
</t>
        </r>
        <r>
          <rPr>
            <b/>
            <sz val="8"/>
            <color indexed="12"/>
            <rFont val="Tahoma"/>
            <family val="2"/>
          </rPr>
          <t xml:space="preserve"> </t>
        </r>
        <r>
          <rPr>
            <b/>
            <sz val="8"/>
            <color indexed="10"/>
            <rFont val="Tahoma"/>
            <family val="2"/>
          </rPr>
          <t xml:space="preserve">Respectez l'espace entre la date et l'heure.
</t>
        </r>
        <r>
          <rPr>
            <sz val="8"/>
            <color indexed="12"/>
            <rFont val="Tahoma"/>
            <family val="2"/>
          </rPr>
          <t>jj/mm/aa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sz val="8"/>
            <color indexed="10"/>
            <rFont val="Tahoma"/>
            <family val="2"/>
          </rPr>
          <t>"espace"</t>
        </r>
        <r>
          <rPr>
            <sz val="8"/>
            <color indexed="8"/>
            <rFont val="Tahoma"/>
            <family val="2"/>
          </rPr>
          <t xml:space="preserve"> </t>
        </r>
        <r>
          <rPr>
            <sz val="8"/>
            <color indexed="12"/>
            <rFont val="Tahoma"/>
            <family val="2"/>
          </rPr>
          <t>hh:mm</t>
        </r>
      </text>
    </comment>
    <comment ref="H6" authorId="0" shapeId="0" xr:uid="{00000000-0006-0000-0000-000005000000}">
      <text>
        <r>
          <rPr>
            <sz val="10"/>
            <color indexed="8"/>
            <rFont val="Arial"/>
            <family val="2"/>
          </rPr>
          <t>Portable du capitaine de route</t>
        </r>
      </text>
    </comment>
    <comment ref="D13" authorId="0" shapeId="0" xr:uid="{00000000-0006-0000-0000-000006000000}">
      <text>
        <r>
          <rPr>
            <sz val="8"/>
            <color indexed="8"/>
            <rFont val="Tahoma"/>
            <family val="2"/>
          </rPr>
          <t xml:space="preserve">Deux lettres possibles :
</t>
        </r>
        <r>
          <rPr>
            <sz val="8"/>
            <color indexed="8"/>
            <rFont val="Tahoma"/>
            <family val="2"/>
          </rPr>
          <t xml:space="preserve">     •</t>
        </r>
        <r>
          <rPr>
            <b/>
            <sz val="8"/>
            <color indexed="8"/>
            <rFont val="Tahoma"/>
            <family val="2"/>
          </rPr>
          <t xml:space="preserve"> S</t>
        </r>
        <r>
          <rPr>
            <sz val="8"/>
            <color indexed="8"/>
            <rFont val="Tahoma"/>
            <family val="2"/>
          </rPr>
          <t xml:space="preserve"> pourSMS  ( SMS départ et SMS arrivée),
</t>
        </r>
        <r>
          <rPr>
            <sz val="8"/>
            <color indexed="8"/>
            <rFont val="Tahoma"/>
            <family val="2"/>
          </rPr>
          <t xml:space="preserve">     •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u/>
            <sz val="8"/>
            <color indexed="8"/>
            <rFont val="Tahoma"/>
            <family val="2"/>
          </rPr>
          <t>Pointage</t>
        </r>
        <r>
          <rPr>
            <sz val="8"/>
            <color indexed="8"/>
            <rFont val="Tahoma"/>
            <family val="2"/>
          </rPr>
          <t xml:space="preserve"> sur le carnet de route.
</t>
        </r>
        <r>
          <rPr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Les règles sont les suivantes :
</t>
        </r>
        <r>
          <rPr>
            <sz val="8"/>
            <color indexed="8"/>
            <rFont val="Tahoma"/>
            <family val="2"/>
          </rPr>
          <t xml:space="preserve">    • </t>
        </r>
        <r>
          <rPr>
            <b/>
            <sz val="8"/>
            <color indexed="8"/>
            <rFont val="Tahoma"/>
            <family val="2"/>
          </rPr>
          <t>EuroDiagonales</t>
        </r>
        <r>
          <rPr>
            <sz val="8"/>
            <color indexed="8"/>
            <rFont val="Tahoma"/>
            <family val="2"/>
          </rPr>
          <t xml:space="preserve"> : au moins un Pointage par jour.
</t>
        </r>
        <r>
          <rPr>
            <sz val="8"/>
            <color indexed="8"/>
            <rFont val="Tahoma"/>
            <family val="2"/>
          </rPr>
          <t xml:space="preserve">    • </t>
        </r>
        <r>
          <rPr>
            <b/>
            <sz val="8"/>
            <color indexed="8"/>
            <rFont val="Tahoma"/>
            <family val="2"/>
          </rPr>
          <t>Diagonales</t>
        </r>
        <r>
          <rPr>
            <sz val="8"/>
            <color indexed="8"/>
            <rFont val="Tahoma"/>
            <family val="2"/>
          </rPr>
          <t xml:space="preserve"> :
</t>
        </r>
        <r>
          <rPr>
            <sz val="8"/>
            <color indexed="8"/>
            <rFont val="Tahoma"/>
            <family val="2"/>
          </rPr>
          <t xml:space="preserve">         o Le 1er </t>
        </r>
        <r>
          <rPr>
            <b/>
            <sz val="8"/>
            <color indexed="8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(le SMS</t>
        </r>
        <r>
          <rPr>
            <u/>
            <sz val="8"/>
            <color indexed="8"/>
            <rFont val="Tahoma"/>
            <family val="2"/>
          </rPr>
          <t xml:space="preserve"> départ</t>
        </r>
        <r>
          <rPr>
            <sz val="8"/>
            <color indexed="8"/>
            <rFont val="Tahoma"/>
            <family val="2"/>
          </rPr>
          <t xml:space="preserve">) au plus à 50 km du départ,
</t>
        </r>
        <r>
          <rPr>
            <sz val="8"/>
            <color indexed="8"/>
            <rFont val="Tahoma"/>
            <family val="2"/>
          </rPr>
          <t xml:space="preserve">         o Le 2ème </t>
        </r>
        <r>
          <rPr>
            <b/>
            <sz val="8"/>
            <color indexed="8"/>
            <rFont val="Tahoma"/>
            <family val="2"/>
          </rPr>
          <t>S</t>
        </r>
        <r>
          <rPr>
            <sz val="8"/>
            <color indexed="8"/>
            <rFont val="Tahoma"/>
            <family val="2"/>
          </rPr>
          <t xml:space="preserve"> (le SMS</t>
        </r>
        <r>
          <rPr>
            <u/>
            <sz val="8"/>
            <color indexed="8"/>
            <rFont val="Tahoma"/>
            <family val="2"/>
          </rPr>
          <t xml:space="preserve"> arrivée</t>
        </r>
        <r>
          <rPr>
            <sz val="8"/>
            <color indexed="8"/>
            <rFont val="Tahoma"/>
            <family val="2"/>
          </rPr>
          <t xml:space="preserve">) à moins de 50 km de l’arrivée,
</t>
        </r>
        <r>
          <rPr>
            <sz val="8"/>
            <color indexed="8"/>
            <rFont val="Tahoma"/>
            <family val="2"/>
          </rPr>
          <t xml:space="preserve">         o Les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(pointages sur le carnet de route) espacés au plus de 120 km,
</t>
        </r>
        <r>
          <rPr>
            <sz val="8"/>
            <color indexed="8"/>
            <rFont val="Tahoma"/>
            <family val="2"/>
          </rPr>
          <t xml:space="preserve">         o Le 1er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peut être mis jusqu’à 120 km du 1er S ( SMS départ),
</t>
        </r>
        <r>
          <rPr>
            <sz val="8"/>
            <color indexed="8"/>
            <rFont val="Tahoma"/>
            <family val="2"/>
          </rPr>
          <t xml:space="preserve">         o Le dernier </t>
        </r>
        <r>
          <rPr>
            <b/>
            <sz val="8"/>
            <color indexed="8"/>
            <rFont val="Tahoma"/>
            <family val="2"/>
          </rPr>
          <t>P</t>
        </r>
        <r>
          <rPr>
            <sz val="8"/>
            <color indexed="8"/>
            <rFont val="Tahoma"/>
            <family val="2"/>
          </rPr>
          <t xml:space="preserve"> peut être mis jusqu’à 120 km du 2ème</t>
        </r>
        <r>
          <rPr>
            <b/>
            <sz val="8"/>
            <color indexed="8"/>
            <rFont val="Tahoma"/>
            <family val="2"/>
          </rPr>
          <t xml:space="preserve"> S</t>
        </r>
        <r>
          <rPr>
            <sz val="8"/>
            <color indexed="8"/>
            <rFont val="Tahoma"/>
            <family val="2"/>
          </rPr>
          <t xml:space="preserve"> (le SMS arrivée).</t>
        </r>
      </text>
    </comment>
    <comment ref="G13" authorId="0" shapeId="0" xr:uid="{00000000-0006-0000-0000-000007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les pauses sous la forme : </t>
        </r>
        <r>
          <rPr>
            <b/>
            <sz val="8"/>
            <color indexed="12"/>
            <rFont val="Tahoma"/>
            <family val="2"/>
          </rPr>
          <t xml:space="preserve">h:mm
</t>
        </r>
        <r>
          <rPr>
            <b/>
            <sz val="8"/>
            <color indexed="8"/>
            <rFont val="Tahoma"/>
            <family val="2"/>
          </rPr>
          <t xml:space="preserve">
</t>
        </r>
        <r>
          <rPr>
            <sz val="8"/>
            <color indexed="8"/>
            <rFont val="Tahoma"/>
            <family val="2"/>
          </rPr>
          <t xml:space="preserve">Ex : </t>
        </r>
        <r>
          <rPr>
            <b/>
            <sz val="8"/>
            <color indexed="12"/>
            <rFont val="Tahoma"/>
            <family val="2"/>
          </rPr>
          <t>0:20</t>
        </r>
        <r>
          <rPr>
            <sz val="8"/>
            <color indexed="8"/>
            <rFont val="Tahoma"/>
            <family val="2"/>
          </rPr>
          <t xml:space="preserve"> pour une pause de 20 minutes.</t>
        </r>
      </text>
    </comment>
    <comment ref="H13" authorId="0" shapeId="0" xr:uid="{00000000-0006-0000-0000-000008000000}">
      <text>
        <r>
          <rPr>
            <b/>
            <sz val="8"/>
            <color indexed="10"/>
            <rFont val="Tahoma"/>
            <family val="2"/>
          </rPr>
          <t>Saisir</t>
        </r>
        <r>
          <rPr>
            <sz val="8"/>
            <color indexed="8"/>
            <rFont val="Tahoma"/>
            <family val="2"/>
          </rPr>
          <t xml:space="preserve"> la vitesse </t>
        </r>
        <r>
          <rPr>
            <u/>
            <sz val="8"/>
            <color indexed="8"/>
            <rFont val="Tahoma"/>
            <family val="2"/>
          </rPr>
          <t xml:space="preserve">sans l'unité
</t>
        </r>
        <r>
          <rPr>
            <sz val="8"/>
            <color indexed="8"/>
            <rFont val="Tahoma"/>
            <family val="2"/>
          </rPr>
          <t xml:space="preserve">
exemple : </t>
        </r>
        <r>
          <rPr>
            <b/>
            <sz val="8"/>
            <color indexed="12"/>
            <rFont val="Tahoma"/>
            <family val="2"/>
          </rPr>
          <t>19,4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b/>
            <sz val="8"/>
            <color indexed="8"/>
            <rFont val="Tahoma"/>
            <family val="2"/>
          </rPr>
          <t>19,4 km/h</t>
        </r>
        <r>
          <rPr>
            <sz val="8"/>
            <color indexed="8"/>
            <rFont val="Tahoma"/>
            <family val="2"/>
          </rPr>
          <t xml:space="preserve"> et uniquement quand elle change.
Si elle ne change pas, </t>
        </r>
        <r>
          <rPr>
            <u/>
            <sz val="8"/>
            <color indexed="8"/>
            <rFont val="Tahoma"/>
            <family val="2"/>
          </rPr>
          <t>inutile de la réécrire</t>
        </r>
        <r>
          <rPr>
            <sz val="8"/>
            <color indexed="8"/>
            <rFont val="Tahoma"/>
            <family val="2"/>
          </rPr>
          <t>.</t>
        </r>
      </text>
    </comment>
    <comment ref="C14" authorId="0" shapeId="0" xr:uid="{00000000-0006-0000-0000-000009000000}">
      <text>
        <r>
          <rPr>
            <b/>
            <sz val="8"/>
            <color indexed="10"/>
            <rFont val="Tahoma"/>
            <family val="2"/>
          </rPr>
          <t>Saisie</t>
        </r>
        <r>
          <rPr>
            <b/>
            <sz val="8"/>
            <color indexed="8"/>
            <rFont val="Tahoma"/>
            <family val="2"/>
          </rPr>
          <t xml:space="preserve"> </t>
        </r>
        <r>
          <rPr>
            <sz val="8"/>
            <color indexed="8"/>
            <rFont val="Tahoma"/>
            <family val="2"/>
          </rPr>
          <t xml:space="preserve">"simple" de la distance.
Ex : </t>
        </r>
        <r>
          <rPr>
            <b/>
            <sz val="8"/>
            <color indexed="12"/>
            <rFont val="Tahoma"/>
            <family val="2"/>
          </rPr>
          <t>20</t>
        </r>
        <r>
          <rPr>
            <sz val="8"/>
            <color indexed="8"/>
            <rFont val="Tahoma"/>
            <family val="2"/>
          </rPr>
          <t xml:space="preserve"> pour </t>
        </r>
        <r>
          <rPr>
            <b/>
            <sz val="8"/>
            <color indexed="8"/>
            <rFont val="Tahoma"/>
            <family val="2"/>
          </rPr>
          <t>20 km</t>
        </r>
      </text>
    </comment>
    <comment ref="E86" authorId="1" shapeId="0" xr:uid="{51A07B69-FC25-4EBA-9886-3069751708A8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d&amp;partement de la Mayenne</t>
        </r>
      </text>
    </comment>
    <comment ref="E175" authorId="1" shapeId="0" xr:uid="{3D21E66E-FF5B-4807-9798-E838F39E16A5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de l'Aube</t>
        </r>
      </text>
    </comment>
    <comment ref="E179" authorId="1" shapeId="0" xr:uid="{51EF21CF-7ED3-4525-9CB6-AB40F0478B24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de la Marne</t>
        </r>
      </text>
    </comment>
    <comment ref="E187" authorId="1" shapeId="0" xr:uid="{A9543333-1551-4354-877C-D136E5EE3A75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Retour dans le département de l'Aube</t>
        </r>
      </text>
    </comment>
    <comment ref="E203" authorId="1" shapeId="0" xr:uid="{FD6EB8ED-B69D-4130-9685-00444464C12D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dand la département de la Haute-Marne</t>
        </r>
      </text>
    </comment>
    <comment ref="E211" authorId="1" shapeId="0" xr:uid="{54F5D649-2B09-486B-A2E2-628A899BBB80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de la Meuse</t>
        </r>
      </text>
    </comment>
    <comment ref="E221" authorId="1" shapeId="0" xr:uid="{6722D5DB-A83A-41B4-88CD-747F34F554C2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de la Meurthe-et-Moselle</t>
        </r>
      </text>
    </comment>
    <comment ref="E244" authorId="1" shapeId="0" xr:uid="{08379E4E-9D83-4AD0-94E6-E5B856E15459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des Vosges</t>
        </r>
      </text>
    </comment>
    <comment ref="E246" authorId="1" shapeId="0" xr:uid="{4309B261-FE53-4FCF-9278-4364CE3652A5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de la Meurthe-et-Moselle</t>
        </r>
      </text>
    </comment>
    <comment ref="E250" authorId="1" shapeId="0" xr:uid="{8954E997-255B-4738-AB4E-ACBC55A819EA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des Vosges</t>
        </r>
      </text>
    </comment>
    <comment ref="E257" authorId="1" shapeId="0" xr:uid="{CF0C9F6F-9FFF-4685-88BA-BD5A7ACBDFDB}">
      <text>
        <r>
          <rPr>
            <b/>
            <sz val="9"/>
            <color indexed="81"/>
            <rFont val="Tahoma"/>
            <charset val="1"/>
          </rPr>
          <t>Eric JABY:</t>
        </r>
        <r>
          <rPr>
            <sz val="9"/>
            <color indexed="81"/>
            <rFont val="Tahoma"/>
            <charset val="1"/>
          </rPr>
          <t xml:space="preserve">
Entrée dans le département du Bas-Rhin</t>
        </r>
      </text>
    </comment>
  </commentList>
</comments>
</file>

<file path=xl/sharedStrings.xml><?xml version="1.0" encoding="utf-8"?>
<sst xmlns="http://schemas.openxmlformats.org/spreadsheetml/2006/main" count="647" uniqueCount="426">
  <si>
    <t>HM</t>
  </si>
  <si>
    <t>Prénom et Nom des participants</t>
  </si>
  <si>
    <t>Départ le :</t>
  </si>
  <si>
    <r>
      <t>N° de téléphone portable</t>
    </r>
    <r>
      <rPr>
        <i/>
        <sz val="9"/>
        <rFont val="Arial"/>
        <family val="2"/>
      </rPr>
      <t>(facultatif) :</t>
    </r>
  </si>
  <si>
    <t>Délai :</t>
  </si>
  <si>
    <t>Arrivée au plus tard le :</t>
  </si>
  <si>
    <t>Marge prévue :</t>
  </si>
  <si>
    <t>Distance théorique :</t>
  </si>
  <si>
    <t>Distance prévue :</t>
  </si>
  <si>
    <t>Jour</t>
  </si>
  <si>
    <t>Distances</t>
  </si>
  <si>
    <t>S</t>
  </si>
  <si>
    <t>Localité</t>
  </si>
  <si>
    <r>
      <t>N°</t>
    </r>
    <r>
      <rPr>
        <sz val="10"/>
        <rFont val="Arial"/>
        <family val="2"/>
      </rPr>
      <t xml:space="preserve"> des routes</t>
    </r>
  </si>
  <si>
    <t>Arrêts</t>
  </si>
  <si>
    <r>
      <t xml:space="preserve">V
</t>
    </r>
    <r>
      <rPr>
        <b/>
        <sz val="7"/>
        <rFont val="Arial"/>
        <family val="2"/>
      </rPr>
      <t>km/h</t>
    </r>
  </si>
  <si>
    <r>
      <t>H</t>
    </r>
    <r>
      <rPr>
        <sz val="9"/>
        <rFont val="Arial"/>
        <family val="2"/>
      </rPr>
      <t xml:space="preserve">eures passage
</t>
    </r>
    <r>
      <rPr>
        <b/>
        <sz val="9"/>
        <rFont val="Arial"/>
        <family val="2"/>
      </rPr>
      <t>a</t>
    </r>
    <r>
      <rPr>
        <sz val="9"/>
        <rFont val="Arial"/>
        <family val="2"/>
      </rPr>
      <t xml:space="preserve">rrivée / </t>
    </r>
    <r>
      <rPr>
        <b/>
        <sz val="9"/>
        <rFont val="Arial"/>
        <family val="2"/>
      </rPr>
      <t>d</t>
    </r>
    <r>
      <rPr>
        <sz val="9"/>
        <rFont val="Arial"/>
        <family val="2"/>
      </rPr>
      <t>épart</t>
    </r>
  </si>
  <si>
    <t>cumul</t>
  </si>
  <si>
    <t>part.</t>
  </si>
  <si>
    <t>P</t>
  </si>
  <si>
    <t>DELAIS</t>
  </si>
  <si>
    <t>Distance théorique</t>
  </si>
  <si>
    <t>D912</t>
  </si>
  <si>
    <t>BS</t>
  </si>
  <si>
    <t>Brest</t>
  </si>
  <si>
    <t>Strasbourg</t>
  </si>
  <si>
    <t>SB</t>
  </si>
  <si>
    <t>BM</t>
  </si>
  <si>
    <t>Menton</t>
  </si>
  <si>
    <t>MB</t>
  </si>
  <si>
    <t>BP</t>
  </si>
  <si>
    <t>Perpignan</t>
  </si>
  <si>
    <t>PB</t>
  </si>
  <si>
    <t>DM</t>
  </si>
  <si>
    <t>Dunkerque</t>
  </si>
  <si>
    <t>MD</t>
  </si>
  <si>
    <t>DP</t>
  </si>
  <si>
    <t>PD</t>
  </si>
  <si>
    <t>DH</t>
  </si>
  <si>
    <t>Hendaye</t>
  </si>
  <si>
    <t>HD</t>
  </si>
  <si>
    <t>SP</t>
  </si>
  <si>
    <t>PS</t>
  </si>
  <si>
    <t>SH</t>
  </si>
  <si>
    <t>HS</t>
  </si>
  <si>
    <t>MH</t>
  </si>
  <si>
    <t>DC</t>
  </si>
  <si>
    <t>Copenhague</t>
  </si>
  <si>
    <t>CD</t>
  </si>
  <si>
    <t>ST</t>
  </si>
  <si>
    <t>Budapest</t>
  </si>
  <si>
    <t>TS</t>
  </si>
  <si>
    <t>MI</t>
  </si>
  <si>
    <t>Bari</t>
  </si>
  <si>
    <t>IM</t>
  </si>
  <si>
    <t>PM</t>
  </si>
  <si>
    <t>Malaga</t>
  </si>
  <si>
    <t>MP</t>
  </si>
  <si>
    <t>HL</t>
  </si>
  <si>
    <t>Lisbonne</t>
  </si>
  <si>
    <t>LH</t>
  </si>
  <si>
    <t>BI</t>
  </si>
  <si>
    <t>Inverness</t>
  </si>
  <si>
    <t>IB</t>
  </si>
  <si>
    <t xml:space="preserve">L'itinéraire décrit ci-dessus est sous l'entière responsabilité du candidat diagonaliste qui devra
se conformer aux dispositions du code de la route et veiller particulièrement à ce que les routes empruntées soient accessibles aux cyclistes.              </t>
  </si>
  <si>
    <t>Guipavas</t>
  </si>
  <si>
    <t>D712</t>
  </si>
  <si>
    <t>La Forest-Landerneau</t>
  </si>
  <si>
    <t>Landerneau</t>
  </si>
  <si>
    <t>Plouédern</t>
  </si>
  <si>
    <t>La Roche-Maurice</t>
  </si>
  <si>
    <t>Plounéventer</t>
  </si>
  <si>
    <t>Saint-Servais</t>
  </si>
  <si>
    <t>Bodilis</t>
  </si>
  <si>
    <t>Landivisiau</t>
  </si>
  <si>
    <t>Guiclan</t>
  </si>
  <si>
    <t>Saint-Thégonnec Loc-Eguiner</t>
  </si>
  <si>
    <t>Pleyber-Christ</t>
  </si>
  <si>
    <t>Saint-Martin-des-Champs</t>
  </si>
  <si>
    <t>Morlaix</t>
  </si>
  <si>
    <t>Plouigneau</t>
  </si>
  <si>
    <t>Route de Paris</t>
  </si>
  <si>
    <t>Plouégat-Moysan</t>
  </si>
  <si>
    <t>Plounérin</t>
  </si>
  <si>
    <t>Plounévez-Moëdec</t>
  </si>
  <si>
    <t>Belle-Isle-en-Terre</t>
  </si>
  <si>
    <t>Louargat</t>
  </si>
  <si>
    <t>Pédernec</t>
  </si>
  <si>
    <t>Tréglamus</t>
  </si>
  <si>
    <t>Plouisy</t>
  </si>
  <si>
    <t>D712, D767</t>
  </si>
  <si>
    <t>Grâces</t>
  </si>
  <si>
    <t>D767</t>
  </si>
  <si>
    <t>Guingamp</t>
  </si>
  <si>
    <t>D767,D787</t>
  </si>
  <si>
    <t>Saint-Agathon</t>
  </si>
  <si>
    <t>Ploumagoar</t>
  </si>
  <si>
    <t>Saint-Jean-Kerdaniel</t>
  </si>
  <si>
    <t>Châtelaudren-Plouagat</t>
  </si>
  <si>
    <t>Plélo</t>
  </si>
  <si>
    <t>Plerneuf</t>
  </si>
  <si>
    <t>Trémuson</t>
  </si>
  <si>
    <t>Ploufragan</t>
  </si>
  <si>
    <t>Saint-Brieuc</t>
  </si>
  <si>
    <t>Langueux</t>
  </si>
  <si>
    <t>Yffiniac</t>
  </si>
  <si>
    <t>Hillion</t>
  </si>
  <si>
    <t>Pommeret</t>
  </si>
  <si>
    <t>Coëtmieux</t>
  </si>
  <si>
    <t>Lamballe-Armor</t>
  </si>
  <si>
    <t>Noyal</t>
  </si>
  <si>
    <t>D712, D776</t>
  </si>
  <si>
    <t>Saint-Rieul</t>
  </si>
  <si>
    <t>D776</t>
  </si>
  <si>
    <t>Plestan</t>
  </si>
  <si>
    <t>Jugon-les-Lacs - Commune nouvelle</t>
  </si>
  <si>
    <t>Saint-Méloir-des-Bois</t>
  </si>
  <si>
    <t>Plélan-le-Petit</t>
  </si>
  <si>
    <t>La Landec</t>
  </si>
  <si>
    <t>Vildé-Guingalan</t>
  </si>
  <si>
    <t>Trélivan</t>
  </si>
  <si>
    <t>Quévert</t>
  </si>
  <si>
    <t>Dinan</t>
  </si>
  <si>
    <t>Lanvallay</t>
  </si>
  <si>
    <t>D795, D794</t>
  </si>
  <si>
    <t>Plesder</t>
  </si>
  <si>
    <t>D794</t>
  </si>
  <si>
    <t>Pleugueneuc</t>
  </si>
  <si>
    <t>Meillac</t>
  </si>
  <si>
    <t>D974</t>
  </si>
  <si>
    <t>Combourg</t>
  </si>
  <si>
    <t>D974, D796</t>
  </si>
  <si>
    <t>Trémeheuc</t>
  </si>
  <si>
    <t>D796</t>
  </si>
  <si>
    <t>Cuguen</t>
  </si>
  <si>
    <t>Noyal-sous-Bazouges</t>
  </si>
  <si>
    <t>Bazouges-la-Pérouse</t>
  </si>
  <si>
    <t>Val-Couesnon</t>
  </si>
  <si>
    <t>D796, D113</t>
  </si>
  <si>
    <t>Chauvigné</t>
  </si>
  <si>
    <t>D113</t>
  </si>
  <si>
    <t>Saint-Marc-le-Blanc</t>
  </si>
  <si>
    <t>Maen Roch</t>
  </si>
  <si>
    <t>Saint-Sauveur-des-Landes</t>
  </si>
  <si>
    <t>Romagné</t>
  </si>
  <si>
    <t>Lécousse</t>
  </si>
  <si>
    <t>Fougères</t>
  </si>
  <si>
    <t>D113, D177, D806</t>
  </si>
  <si>
    <t>Laignelet</t>
  </si>
  <si>
    <t>D806</t>
  </si>
  <si>
    <t>Le Loroux</t>
  </si>
  <si>
    <t>Saint-Ellier-du-Maine</t>
  </si>
  <si>
    <t>Saint-Berthevin-la-Tannière</t>
  </si>
  <si>
    <t>D33</t>
  </si>
  <si>
    <t>Levaré</t>
  </si>
  <si>
    <t>Hercé</t>
  </si>
  <si>
    <t>Gorron</t>
  </si>
  <si>
    <t>D33, D107, D33</t>
  </si>
  <si>
    <t>Brecé</t>
  </si>
  <si>
    <t>Saint-Mars-sur-Colmont</t>
  </si>
  <si>
    <t>Le Pas</t>
  </si>
  <si>
    <t>Oisseau</t>
  </si>
  <si>
    <t>Ambrières-les-Vallées</t>
  </si>
  <si>
    <t>Chantrigné</t>
  </si>
  <si>
    <t>Lassay-les-Châteaux</t>
  </si>
  <si>
    <t>Charchigné</t>
  </si>
  <si>
    <t>Javron-les-Chapelles</t>
  </si>
  <si>
    <t>D33, N12, D13, D218</t>
  </si>
  <si>
    <t>Villepail</t>
  </si>
  <si>
    <t>D218</t>
  </si>
  <si>
    <t>Gesvres</t>
  </si>
  <si>
    <t>Saint-Pierre-des-Nids</t>
  </si>
  <si>
    <t>routes communales, D121</t>
  </si>
  <si>
    <t>La Ferrière-Bochard</t>
  </si>
  <si>
    <t>D1</t>
  </si>
  <si>
    <t>Mieuxcé</t>
  </si>
  <si>
    <t>Condé-sur-Sarthe</t>
  </si>
  <si>
    <t>D1, D521, D112</t>
  </si>
  <si>
    <t>Alençon</t>
  </si>
  <si>
    <t>D112, D955, D438, D955</t>
  </si>
  <si>
    <t>Saint-Paterne - Le Chevain</t>
  </si>
  <si>
    <t>D311</t>
  </si>
  <si>
    <t>Villeneuve-en-Perseigne</t>
  </si>
  <si>
    <t>Neufchâtel-en-Saosnois</t>
  </si>
  <si>
    <t>Saint-Rémy-du-Val</t>
  </si>
  <si>
    <t>Vezot</t>
  </si>
  <si>
    <t>Saint-Longis</t>
  </si>
  <si>
    <t>Mamers</t>
  </si>
  <si>
    <t>Suré</t>
  </si>
  <si>
    <t>D955</t>
  </si>
  <si>
    <t>Chemilli</t>
  </si>
  <si>
    <t>Belforêt-en-Perche</t>
  </si>
  <si>
    <t>Saint-Martin-du-Vieux-Bellême</t>
  </si>
  <si>
    <t>D955, D455</t>
  </si>
  <si>
    <t>Bellême</t>
  </si>
  <si>
    <t>D455, D955, D420</t>
  </si>
  <si>
    <t>D420, D920</t>
  </si>
  <si>
    <t>Perche en Nocé</t>
  </si>
  <si>
    <t>D920</t>
  </si>
  <si>
    <t>Rémalard en Perche</t>
  </si>
  <si>
    <t>Moutiers-au-Perche</t>
  </si>
  <si>
    <t>routes communales</t>
  </si>
  <si>
    <t>La Madeleine-Bouvet</t>
  </si>
  <si>
    <t>D620, D920</t>
  </si>
  <si>
    <t>Meaucé</t>
  </si>
  <si>
    <t>Vaupillon</t>
  </si>
  <si>
    <t>La Loupe</t>
  </si>
  <si>
    <t>Saint-Maurice-Saint-Germain</t>
  </si>
  <si>
    <t>Pontgouin</t>
  </si>
  <si>
    <t>Landelles</t>
  </si>
  <si>
    <t>D920, D345</t>
  </si>
  <si>
    <t>Billancelles</t>
  </si>
  <si>
    <t>D345</t>
  </si>
  <si>
    <t>Saint-Arnoult-des-Bois</t>
  </si>
  <si>
    <t>D345, D 139</t>
  </si>
  <si>
    <t>Fontaine-la-Guyon</t>
  </si>
  <si>
    <t>D24</t>
  </si>
  <si>
    <t>Saint-Aubin-des-Bois</t>
  </si>
  <si>
    <t>Amilly</t>
  </si>
  <si>
    <t>Mainvilliers</t>
  </si>
  <si>
    <t>Chartres</t>
  </si>
  <si>
    <t>D24 et rues</t>
  </si>
  <si>
    <t>Nogent-le-Phaye</t>
  </si>
  <si>
    <t>Houville-la-Branche</t>
  </si>
  <si>
    <t>Béville-le-Comte</t>
  </si>
  <si>
    <t>Aunay-sous-Auneau</t>
  </si>
  <si>
    <t>La Chapelle-d'Aunainville</t>
  </si>
  <si>
    <t>Sainville</t>
  </si>
  <si>
    <t>Saint-Escobille</t>
  </si>
  <si>
    <t>D21</t>
  </si>
  <si>
    <t>Mérobert</t>
  </si>
  <si>
    <t>Chalo-Saint-Mars</t>
  </si>
  <si>
    <t>Étampes</t>
  </si>
  <si>
    <t>D21, D191</t>
  </si>
  <si>
    <t>Morigny-Champigny</t>
  </si>
  <si>
    <t>D191</t>
  </si>
  <si>
    <t>Auvers-Saint-Georges</t>
  </si>
  <si>
    <t>Villeneuve-sur-Auvers</t>
  </si>
  <si>
    <t>Boissy-le-Cutté</t>
  </si>
  <si>
    <t>D191, C1, C2</t>
  </si>
  <si>
    <t>Cerny</t>
  </si>
  <si>
    <t>C2, D145</t>
  </si>
  <si>
    <t>La Ferté-Alais</t>
  </si>
  <si>
    <t>D145, D449, D83</t>
  </si>
  <si>
    <t>Videlles</t>
  </si>
  <si>
    <t>D83</t>
  </si>
  <si>
    <t>Soisy-sur-École</t>
  </si>
  <si>
    <t>Saint-Germain-sur-École</t>
  </si>
  <si>
    <t>D83, D24</t>
  </si>
  <si>
    <t>Perthes</t>
  </si>
  <si>
    <t>Chailly-en-Bière</t>
  </si>
  <si>
    <t>rues, D50, rue de Chailly, D115</t>
  </si>
  <si>
    <t>Fontainebleau</t>
  </si>
  <si>
    <t>D115</t>
  </si>
  <si>
    <t>Bois-le-Roi</t>
  </si>
  <si>
    <t>Chartrettes</t>
  </si>
  <si>
    <t>Sivry-Courtry</t>
  </si>
  <si>
    <t>D115, D408</t>
  </si>
  <si>
    <t>Châtillon-la-Borde</t>
  </si>
  <si>
    <t>D408</t>
  </si>
  <si>
    <t>La Chapelle-Gauthier</t>
  </si>
  <si>
    <t>Fontenailles</t>
  </si>
  <si>
    <t>Nangis</t>
  </si>
  <si>
    <t>D408, D619</t>
  </si>
  <si>
    <t>Maison-Rouge</t>
  </si>
  <si>
    <t>La Chapelle-Saint-Sulpice</t>
  </si>
  <si>
    <t>Vulaines-lès-Provins</t>
  </si>
  <si>
    <t>Provins</t>
  </si>
  <si>
    <t>Sourdun</t>
  </si>
  <si>
    <t>Léchelle</t>
  </si>
  <si>
    <t>Chalautre-la-Grande</t>
  </si>
  <si>
    <t>La Saulsotte</t>
  </si>
  <si>
    <t>Barbuise</t>
  </si>
  <si>
    <t>La Villeneuve-au-Châtelot</t>
  </si>
  <si>
    <t>Périgny-la-Rose</t>
  </si>
  <si>
    <t>Esclavolles-Lurey</t>
  </si>
  <si>
    <t>Conflans-sur-Seine</t>
  </si>
  <si>
    <t>Marcilly-sur-Seine</t>
  </si>
  <si>
    <t>Saron-sur-Aube</t>
  </si>
  <si>
    <t>Baudement</t>
  </si>
  <si>
    <t>Anglure</t>
  </si>
  <si>
    <t>Plancy-l'Abbaye</t>
  </si>
  <si>
    <t>Viâpres-le-Petit</t>
  </si>
  <si>
    <t>Champigny-sur-Aube</t>
  </si>
  <si>
    <t>Ormes</t>
  </si>
  <si>
    <t>Le Chêne</t>
  </si>
  <si>
    <t>Vinets</t>
  </si>
  <si>
    <t>Isle-Aubigny</t>
  </si>
  <si>
    <t>Ramerupt</t>
  </si>
  <si>
    <t>Dommartin-le-Coq</t>
  </si>
  <si>
    <t>Jasseines</t>
  </si>
  <si>
    <t>Donnement</t>
  </si>
  <si>
    <t>Balignicourt</t>
  </si>
  <si>
    <t>Pars-lès-Chavanges</t>
  </si>
  <si>
    <t>Chavanges</t>
  </si>
  <si>
    <t>Bailly-le-Franc</t>
  </si>
  <si>
    <t>Rives Dervoises</t>
  </si>
  <si>
    <t>La Porte du Der</t>
  </si>
  <si>
    <t>Voillecomte</t>
  </si>
  <si>
    <t>Wassy</t>
  </si>
  <si>
    <t>Magneux</t>
  </si>
  <si>
    <t>Troisfontaines-la-Ville</t>
  </si>
  <si>
    <t>Rachecourt-sur-Marne</t>
  </si>
  <si>
    <t>Chevillon</t>
  </si>
  <si>
    <t>Montiers-sur-Saulx</t>
  </si>
  <si>
    <t>Ribeaucourt</t>
  </si>
  <si>
    <t>Houdelaincourt</t>
  </si>
  <si>
    <t>Delouze-Rosières</t>
  </si>
  <si>
    <t>Badonvilliers-Gérauvilliers</t>
  </si>
  <si>
    <t>Épiez-sur-Meuse</t>
  </si>
  <si>
    <t>Burey-en-Vaux</t>
  </si>
  <si>
    <t>Sepvigny</t>
  </si>
  <si>
    <t>Champougny</t>
  </si>
  <si>
    <t>Pagny-la-Blanche-Côte</t>
  </si>
  <si>
    <t>Vannes-le-Châtel</t>
  </si>
  <si>
    <t>Allamps</t>
  </si>
  <si>
    <t>Barisey-au-Plain</t>
  </si>
  <si>
    <t>Colombey-les-Belles</t>
  </si>
  <si>
    <t>Crépey</t>
  </si>
  <si>
    <t>Goviller</t>
  </si>
  <si>
    <t>Vitrey</t>
  </si>
  <si>
    <t>Hammeville</t>
  </si>
  <si>
    <t>Vézelise</t>
  </si>
  <si>
    <t>Quevilloncourt</t>
  </si>
  <si>
    <t>Tantonville</t>
  </si>
  <si>
    <t>Haroué</t>
  </si>
  <si>
    <t>Crantenoy</t>
  </si>
  <si>
    <t>Laneuveville-devant-Bayon</t>
  </si>
  <si>
    <t>Roville-devant-Bayon</t>
  </si>
  <si>
    <t>Bayon</t>
  </si>
  <si>
    <t>Froville</t>
  </si>
  <si>
    <t>Borville</t>
  </si>
  <si>
    <t>Rozelieures</t>
  </si>
  <si>
    <t>Vennezey</t>
  </si>
  <si>
    <t>Giriviller</t>
  </si>
  <si>
    <t>Mattexey</t>
  </si>
  <si>
    <t>Magnières</t>
  </si>
  <si>
    <t>Saint-Pierremont</t>
  </si>
  <si>
    <t>Domptail</t>
  </si>
  <si>
    <t>Fontenoy-la-Joûte</t>
  </si>
  <si>
    <t>Glonville</t>
  </si>
  <si>
    <t>Baccarat</t>
  </si>
  <si>
    <t>Bertrichamps</t>
  </si>
  <si>
    <t>Raon-l'Étape</t>
  </si>
  <si>
    <t>Moyenmoutier</t>
  </si>
  <si>
    <t>Senones</t>
  </si>
  <si>
    <t>La Petite-Raon</t>
  </si>
  <si>
    <t>Le Mont</t>
  </si>
  <si>
    <t>Le Saulcy</t>
  </si>
  <si>
    <t>Belval</t>
  </si>
  <si>
    <t>Saulxures</t>
  </si>
  <si>
    <t>Saint-Blaise-la-Roche</t>
  </si>
  <si>
    <t>Plaine</t>
  </si>
  <si>
    <t>La Broque</t>
  </si>
  <si>
    <t>Rothau</t>
  </si>
  <si>
    <t>Schirmeck</t>
  </si>
  <si>
    <t>Wisches</t>
  </si>
  <si>
    <t>Lutzelhouse</t>
  </si>
  <si>
    <t>Urmatt</t>
  </si>
  <si>
    <t>Niederhaslach</t>
  </si>
  <si>
    <t>Heiligenberg</t>
  </si>
  <si>
    <t>Dinsheim-sur-Bruche</t>
  </si>
  <si>
    <t>Mutzig</t>
  </si>
  <si>
    <t>Dorlisheim</t>
  </si>
  <si>
    <t>Altorf</t>
  </si>
  <si>
    <t>Duttlenheim</t>
  </si>
  <si>
    <t>Duppigheim</t>
  </si>
  <si>
    <t>Entzheim</t>
  </si>
  <si>
    <t>Lingolsheim</t>
  </si>
  <si>
    <t>Eric JABY</t>
  </si>
  <si>
    <t>06 84 22 01 18</t>
  </si>
  <si>
    <t>Granges-sur-Aube</t>
  </si>
  <si>
    <t>Vouarces</t>
  </si>
  <si>
    <t>Boulages</t>
  </si>
  <si>
    <t>Saint-Ouen-en-Brie Fontenailles</t>
  </si>
  <si>
    <t>D619</t>
  </si>
  <si>
    <t>D619, D231a, D403, D1, D74</t>
  </si>
  <si>
    <t>D74</t>
  </si>
  <si>
    <t>D176a, D40</t>
  </si>
  <si>
    <t>D40</t>
  </si>
  <si>
    <t>D51</t>
  </si>
  <si>
    <t>D51, D440, D373</t>
  </si>
  <si>
    <t>D373</t>
  </si>
  <si>
    <t>D56</t>
  </si>
  <si>
    <t>D56, D75, D133</t>
  </si>
  <si>
    <t>D56, D127</t>
  </si>
  <si>
    <t>D13</t>
  </si>
  <si>
    <t>D13, D12, D4</t>
  </si>
  <si>
    <t>D4</t>
  </si>
  <si>
    <t>D4, D2, D9</t>
  </si>
  <si>
    <t>D9</t>
  </si>
  <si>
    <t>D9, D335, D9</t>
  </si>
  <si>
    <t>D9, D8, D9</t>
  </si>
  <si>
    <t>D9, D132, D5, D191</t>
  </si>
  <si>
    <t>D191, D960</t>
  </si>
  <si>
    <t>D960, D168</t>
  </si>
  <si>
    <t>D168, D193</t>
  </si>
  <si>
    <t>D193</t>
  </si>
  <si>
    <t>D193, D964, D145</t>
  </si>
  <si>
    <t>D145</t>
  </si>
  <si>
    <t>D145, D32</t>
  </si>
  <si>
    <t>D4, D904</t>
  </si>
  <si>
    <t>D904</t>
  </si>
  <si>
    <t>D904, D5b, D904</t>
  </si>
  <si>
    <t>D904, D9</t>
  </si>
  <si>
    <t>D9, D913, D9</t>
  </si>
  <si>
    <t>D9, D112, D22</t>
  </si>
  <si>
    <t>D22</t>
  </si>
  <si>
    <t>D22, D914</t>
  </si>
  <si>
    <t>D47</t>
  </si>
  <si>
    <t>D414, D47</t>
  </si>
  <si>
    <t>D22, D200, D935, D590</t>
  </si>
  <si>
    <t>D590</t>
  </si>
  <si>
    <t>D424</t>
  </si>
  <si>
    <t>D259, D37a,</t>
  </si>
  <si>
    <t>D37a, D424</t>
  </si>
  <si>
    <t>D424, D1420</t>
  </si>
  <si>
    <t>D1420</t>
  </si>
  <si>
    <t>D1420, D2420</t>
  </si>
  <si>
    <t>D2420, D392</t>
  </si>
  <si>
    <t>D392</t>
  </si>
  <si>
    <t>D392, D30</t>
  </si>
  <si>
    <t>D30, D392</t>
  </si>
  <si>
    <t>D393, M392</t>
  </si>
  <si>
    <t>M392</t>
  </si>
  <si>
    <t>Livry sur Seine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</si>
</sst>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ddd\ d\ mmmm&quot;, &quot;h\hmm"/>
    <numFmt numFmtId="165" formatCode="d&quot; jours et &quot;h&quot; heures&quot;"/>
    <numFmt numFmtId="166" formatCode="h&quot; heures et &quot;m&quot; minutes&quot;"/>
    <numFmt numFmtId="167" formatCode="General&quot; km&quot;"/>
    <numFmt numFmtId="168" formatCode="ddd\ d"/>
    <numFmt numFmtId="169" formatCode="h\hmm"/>
    <numFmt numFmtId="170" formatCode="&quot;Délai &quot;h\hmm&quot; !&quot;"/>
    <numFmt numFmtId="171" formatCode="h&quot;h&quot;mm"/>
    <numFmt numFmtId="172" formatCode="0.0"/>
  </numFmts>
  <fonts count="44" x14ac:knownFonts="1">
    <font>
      <sz val="10"/>
      <name val="Arial"/>
      <family val="2"/>
    </font>
    <font>
      <sz val="10"/>
      <name val="Arial"/>
    </font>
    <font>
      <sz val="11"/>
      <name val="Arial"/>
      <family val="2"/>
    </font>
    <font>
      <b/>
      <sz val="22"/>
      <name val="Comic Sans MS"/>
      <family val="4"/>
    </font>
    <font>
      <b/>
      <sz val="14"/>
      <name val="Arial"/>
      <family val="2"/>
    </font>
    <font>
      <b/>
      <sz val="8"/>
      <color indexed="1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b/>
      <sz val="8"/>
      <color indexed="12"/>
      <name val="Tahoma"/>
      <family val="2"/>
    </font>
    <font>
      <b/>
      <sz val="22"/>
      <name val="Arial"/>
      <family val="2"/>
    </font>
    <font>
      <b/>
      <sz val="18"/>
      <color indexed="10"/>
      <name val="Comic Sans MS"/>
      <family val="4"/>
    </font>
    <font>
      <b/>
      <sz val="10"/>
      <name val="Arial"/>
      <family val="2"/>
    </font>
    <font>
      <b/>
      <i/>
      <sz val="8"/>
      <color indexed="8"/>
      <name val="Tahoma"/>
      <family val="2"/>
    </font>
    <font>
      <u/>
      <sz val="8"/>
      <color indexed="8"/>
      <name val="Tahoma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11"/>
      <color indexed="10"/>
      <name val="Arial"/>
      <family val="2"/>
    </font>
    <font>
      <b/>
      <sz val="11"/>
      <name val="Arial Black"/>
      <family val="2"/>
    </font>
    <font>
      <b/>
      <sz val="8"/>
      <name val="Arial"/>
      <family val="2"/>
    </font>
    <font>
      <sz val="10"/>
      <color indexed="48"/>
      <name val="Arial"/>
      <family val="2"/>
    </font>
    <font>
      <sz val="11"/>
      <color indexed="48"/>
      <name val="Arial"/>
      <family val="2"/>
    </font>
    <font>
      <b/>
      <sz val="11"/>
      <color indexed="48"/>
      <name val="Arial Black"/>
      <family val="2"/>
    </font>
    <font>
      <b/>
      <sz val="11"/>
      <color indexed="48"/>
      <name val="Arial"/>
      <family val="2"/>
    </font>
    <font>
      <b/>
      <sz val="8"/>
      <color indexed="48"/>
      <name val="Arial"/>
      <family val="2"/>
    </font>
    <font>
      <sz val="8"/>
      <color indexed="48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1"/>
      <name val="Arial Black"/>
      <family val="2"/>
    </font>
    <font>
      <b/>
      <sz val="10"/>
      <color indexed="48"/>
      <name val="Arial"/>
      <family val="2"/>
    </font>
    <font>
      <i/>
      <sz val="10"/>
      <color indexed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color indexed="12"/>
      <name val="Tahoma"/>
      <family val="2"/>
    </font>
    <font>
      <sz val="8"/>
      <color indexed="10"/>
      <name val="Tahoma"/>
      <family val="2"/>
    </font>
    <font>
      <b/>
      <sz val="8"/>
      <color indexed="17"/>
      <name val="Tahoma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</fills>
  <borders count="27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4" borderId="2" xfId="0" applyFont="1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0" fillId="2" borderId="5" xfId="0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168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horizontal="left" vertical="center" wrapText="1"/>
      <protection locked="0"/>
    </xf>
    <xf numFmtId="0" fontId="19" fillId="2" borderId="10" xfId="0" applyFont="1" applyFill="1" applyBorder="1" applyAlignment="1">
      <alignment horizontal="center" vertical="center"/>
    </xf>
    <xf numFmtId="169" fontId="0" fillId="2" borderId="10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69" fontId="19" fillId="2" borderId="0" xfId="0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46" fontId="19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168" fontId="0" fillId="2" borderId="12" xfId="0" applyNumberFormat="1" applyFill="1" applyBorder="1" applyAlignment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2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169" fontId="19" fillId="2" borderId="0" xfId="0" applyNumberFormat="1" applyFont="1" applyFill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169" fontId="0" fillId="2" borderId="0" xfId="0" applyNumberFormat="1" applyFill="1" applyAlignment="1">
      <alignment horizontal="center" vertical="center"/>
    </xf>
    <xf numFmtId="169" fontId="0" fillId="2" borderId="13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18" fillId="2" borderId="0" xfId="0" applyFont="1" applyFill="1" applyAlignment="1" applyProtection="1">
      <alignment horizontal="left" vertical="center" wrapText="1"/>
      <protection locked="0"/>
    </xf>
    <xf numFmtId="169" fontId="23" fillId="2" borderId="0" xfId="0" applyNumberFormat="1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24" fillId="2" borderId="0" xfId="0" applyFont="1" applyFill="1" applyAlignment="1">
      <alignment horizontal="center" vertical="center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6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169" fontId="28" fillId="2" borderId="0" xfId="0" applyNumberFormat="1" applyFont="1" applyFill="1" applyAlignment="1" applyProtection="1">
      <alignment horizontal="center" vertical="center" wrapText="1"/>
      <protection locked="0"/>
    </xf>
    <xf numFmtId="0" fontId="29" fillId="2" borderId="0" xfId="0" applyFont="1" applyFill="1" applyAlignment="1" applyProtection="1">
      <alignment horizontal="center" vertical="center" wrapText="1"/>
      <protection locked="0"/>
    </xf>
    <xf numFmtId="169" fontId="24" fillId="2" borderId="0" xfId="0" applyNumberFormat="1" applyFont="1" applyFill="1" applyAlignment="1">
      <alignment horizontal="center" vertical="center"/>
    </xf>
    <xf numFmtId="169" fontId="24" fillId="2" borderId="13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vertical="center"/>
    </xf>
    <xf numFmtId="168" fontId="30" fillId="2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8" fillId="5" borderId="0" xfId="0" applyFont="1" applyFill="1" applyAlignment="1" applyProtection="1">
      <alignment horizontal="center" vertical="center" wrapText="1"/>
      <protection locked="0"/>
    </xf>
    <xf numFmtId="0" fontId="22" fillId="5" borderId="0" xfId="0" applyFont="1" applyFill="1" applyAlignment="1" applyProtection="1">
      <alignment horizontal="center" vertical="center" wrapText="1"/>
      <protection locked="0"/>
    </xf>
    <xf numFmtId="0" fontId="18" fillId="5" borderId="0" xfId="0" applyFont="1" applyFill="1" applyAlignment="1" applyProtection="1">
      <alignment horizontal="left" vertical="center" wrapText="1"/>
      <protection locked="0"/>
    </xf>
    <xf numFmtId="0" fontId="0" fillId="5" borderId="0" xfId="0" applyFill="1" applyAlignment="1" applyProtection="1">
      <alignment horizontal="left" vertical="center" wrapText="1"/>
      <protection locked="0"/>
    </xf>
    <xf numFmtId="169" fontId="23" fillId="5" borderId="0" xfId="0" applyNumberFormat="1" applyFont="1" applyFill="1" applyAlignment="1" applyProtection="1">
      <alignment horizontal="center" vertical="center" wrapText="1"/>
      <protection locked="0"/>
    </xf>
    <xf numFmtId="0" fontId="19" fillId="5" borderId="0" xfId="0" applyFont="1" applyFill="1" applyAlignment="1" applyProtection="1">
      <alignment horizontal="center" vertical="center" wrapText="1"/>
      <protection locked="0"/>
    </xf>
    <xf numFmtId="169" fontId="0" fillId="6" borderId="0" xfId="0" applyNumberFormat="1" applyFill="1" applyAlignment="1">
      <alignment horizontal="center" vertical="center"/>
    </xf>
    <xf numFmtId="169" fontId="0" fillId="6" borderId="13" xfId="0" applyNumberFormat="1" applyFill="1" applyBorder="1" applyAlignment="1">
      <alignment horizontal="center" vertical="center"/>
    </xf>
    <xf numFmtId="169" fontId="31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11" fillId="2" borderId="0" xfId="0" applyFont="1" applyFill="1" applyAlignment="1" applyProtection="1">
      <alignment horizontal="left" vertical="center" wrapText="1"/>
      <protection locked="0"/>
    </xf>
    <xf numFmtId="0" fontId="23" fillId="2" borderId="0" xfId="0" applyFont="1" applyFill="1" applyAlignment="1" applyProtection="1">
      <alignment horizontal="center" vertical="center" wrapText="1"/>
      <protection locked="0"/>
    </xf>
    <xf numFmtId="169" fontId="11" fillId="2" borderId="0" xfId="0" applyNumberFormat="1" applyFont="1" applyFill="1" applyAlignment="1">
      <alignment horizontal="center" vertical="center"/>
    </xf>
    <xf numFmtId="169" fontId="11" fillId="2" borderId="1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 applyProtection="1">
      <alignment horizontal="left" vertical="center" wrapText="1"/>
      <protection locked="0"/>
    </xf>
    <xf numFmtId="49" fontId="0" fillId="2" borderId="0" xfId="0" applyNumberFormat="1" applyFill="1" applyAlignment="1" applyProtection="1">
      <alignment horizontal="left" vertical="center" wrapText="1"/>
      <protection locked="0"/>
    </xf>
    <xf numFmtId="0" fontId="32" fillId="2" borderId="0" xfId="0" applyFont="1" applyFill="1" applyAlignment="1" applyProtection="1">
      <alignment horizontal="center" vertical="center" wrapText="1"/>
      <protection locked="0"/>
    </xf>
    <xf numFmtId="0" fontId="33" fillId="2" borderId="0" xfId="0" applyFont="1" applyFill="1" applyAlignment="1">
      <alignment horizontal="center" vertical="center"/>
    </xf>
    <xf numFmtId="0" fontId="27" fillId="2" borderId="0" xfId="0" applyFont="1" applyFill="1" applyAlignment="1" applyProtection="1">
      <alignment horizontal="center" vertical="center" wrapText="1"/>
      <protection locked="0"/>
    </xf>
    <xf numFmtId="0" fontId="27" fillId="2" borderId="0" xfId="0" applyFont="1" applyFill="1" applyAlignment="1">
      <alignment vertical="center"/>
    </xf>
    <xf numFmtId="0" fontId="33" fillId="2" borderId="0" xfId="0" applyFont="1" applyFill="1" applyAlignment="1" applyProtection="1">
      <alignment horizontal="left" vertical="center" wrapText="1"/>
      <protection locked="0"/>
    </xf>
    <xf numFmtId="0" fontId="28" fillId="2" borderId="0" xfId="0" applyFont="1" applyFill="1" applyAlignment="1" applyProtection="1">
      <alignment horizontal="center" vertical="center" wrapText="1"/>
      <protection locked="0"/>
    </xf>
    <xf numFmtId="169" fontId="33" fillId="2" borderId="0" xfId="0" applyNumberFormat="1" applyFont="1" applyFill="1" applyAlignment="1">
      <alignment horizontal="center" vertical="center"/>
    </xf>
    <xf numFmtId="169" fontId="33" fillId="2" borderId="13" xfId="0" applyNumberFormat="1" applyFont="1" applyFill="1" applyBorder="1" applyAlignment="1">
      <alignment horizontal="center" vertical="center"/>
    </xf>
    <xf numFmtId="0" fontId="25" fillId="2" borderId="0" xfId="0" applyFont="1" applyFill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2" fillId="2" borderId="14" xfId="0" applyFont="1" applyFill="1" applyBorder="1" applyAlignment="1" applyProtection="1">
      <alignment horizontal="center" vertical="center" wrapText="1"/>
      <protection locked="0"/>
    </xf>
    <xf numFmtId="0" fontId="21" fillId="2" borderId="14" xfId="0" applyFont="1" applyFill="1" applyBorder="1" applyAlignment="1">
      <alignment horizontal="center" vertical="center"/>
    </xf>
    <xf numFmtId="170" fontId="34" fillId="2" borderId="14" xfId="0" applyNumberFormat="1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9" fillId="2" borderId="14" xfId="0" applyFont="1" applyFill="1" applyBorder="1" applyAlignment="1" applyProtection="1">
      <alignment horizontal="center" vertical="center" wrapText="1"/>
      <protection locked="0"/>
    </xf>
    <xf numFmtId="169" fontId="0" fillId="2" borderId="15" xfId="0" applyNumberFormat="1" applyFill="1" applyBorder="1" applyAlignment="1">
      <alignment horizontal="center" vertical="center" wrapText="1"/>
    </xf>
    <xf numFmtId="0" fontId="2" fillId="7" borderId="0" xfId="0" applyFont="1" applyFill="1" applyAlignment="1" applyProtection="1">
      <alignment horizontal="center" vertical="center" wrapText="1"/>
      <protection locked="0"/>
    </xf>
    <xf numFmtId="0" fontId="22" fillId="7" borderId="0" xfId="0" applyFont="1" applyFill="1" applyAlignment="1" applyProtection="1">
      <alignment horizontal="center" vertical="center" wrapText="1"/>
      <protection locked="0"/>
    </xf>
    <xf numFmtId="0" fontId="2" fillId="7" borderId="0" xfId="0" applyFont="1" applyFill="1" applyAlignment="1" applyProtection="1">
      <alignment horizontal="left" vertical="center" wrapText="1"/>
      <protection locked="0"/>
    </xf>
    <xf numFmtId="0" fontId="1" fillId="7" borderId="0" xfId="0" applyFont="1" applyFill="1" applyAlignment="1" applyProtection="1">
      <alignment horizontal="left" vertical="center" wrapText="1"/>
      <protection locked="0"/>
    </xf>
    <xf numFmtId="171" fontId="41" fillId="7" borderId="0" xfId="0" applyNumberFormat="1" applyFont="1" applyFill="1" applyAlignment="1" applyProtection="1">
      <alignment horizontal="center" vertical="center" wrapText="1"/>
      <protection locked="0"/>
    </xf>
    <xf numFmtId="0" fontId="41" fillId="7" borderId="0" xfId="0" applyFont="1" applyFill="1" applyAlignment="1" applyProtection="1">
      <alignment horizontal="center" vertical="center" wrapText="1"/>
      <protection locked="0"/>
    </xf>
    <xf numFmtId="172" fontId="0" fillId="8" borderId="16" xfId="0" applyNumberFormat="1" applyFill="1" applyBorder="1" applyAlignment="1" applyProtection="1">
      <alignment horizontal="left" vertical="top" wrapText="1"/>
      <protection locked="0"/>
    </xf>
    <xf numFmtId="172" fontId="0" fillId="8" borderId="16" xfId="0" applyNumberFormat="1" applyFill="1" applyBorder="1" applyAlignment="1" applyProtection="1">
      <alignment horizontal="left" wrapText="1"/>
      <protection locked="0"/>
    </xf>
    <xf numFmtId="172" fontId="0" fillId="8" borderId="16" xfId="0" applyNumberFormat="1" applyFill="1" applyBorder="1" applyAlignment="1" applyProtection="1">
      <alignment horizontal="left"/>
      <protection locked="0"/>
    </xf>
    <xf numFmtId="172" fontId="36" fillId="8" borderId="16" xfId="0" applyNumberFormat="1" applyFont="1" applyFill="1" applyBorder="1" applyAlignment="1" applyProtection="1">
      <alignment horizontal="left" wrapText="1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0" fillId="9" borderId="1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164" fontId="14" fillId="3" borderId="22" xfId="0" applyNumberFormat="1" applyFont="1" applyFill="1" applyBorder="1" applyAlignment="1" applyProtection="1">
      <alignment horizontal="center" vertical="center"/>
      <protection locked="0"/>
    </xf>
    <xf numFmtId="0" fontId="11" fillId="3" borderId="23" xfId="0" applyFont="1" applyFill="1" applyBorder="1" applyAlignment="1" applyProtection="1">
      <alignment horizontal="left" vertical="center" wrapText="1" indent="1"/>
      <protection locked="0"/>
    </xf>
    <xf numFmtId="0" fontId="15" fillId="10" borderId="24" xfId="0" applyFont="1" applyFill="1" applyBorder="1" applyAlignment="1">
      <alignment horizontal="left" vertical="center" indent="1"/>
    </xf>
    <xf numFmtId="0" fontId="11" fillId="3" borderId="25" xfId="0" applyFont="1" applyFill="1" applyBorder="1" applyAlignment="1" applyProtection="1">
      <alignment horizontal="center" vertical="center"/>
      <protection locked="0"/>
    </xf>
    <xf numFmtId="165" fontId="17" fillId="2" borderId="26" xfId="0" applyNumberFormat="1" applyFont="1" applyFill="1" applyBorder="1" applyAlignment="1">
      <alignment horizontal="center" vertical="center"/>
    </xf>
    <xf numFmtId="164" fontId="17" fillId="2" borderId="17" xfId="0" applyNumberFormat="1" applyFont="1" applyFill="1" applyBorder="1" applyAlignment="1">
      <alignment horizontal="center" vertical="center"/>
    </xf>
    <xf numFmtId="166" fontId="17" fillId="2" borderId="17" xfId="0" applyNumberFormat="1" applyFont="1" applyFill="1" applyBorder="1" applyAlignment="1">
      <alignment horizontal="center" vertical="center"/>
    </xf>
    <xf numFmtId="21" fontId="35" fillId="4" borderId="0" xfId="0" applyNumberFormat="1" applyFont="1" applyFill="1" applyAlignment="1">
      <alignment horizontal="left" vertical="center" wrapText="1" indent="1"/>
    </xf>
    <xf numFmtId="167" fontId="0" fillId="2" borderId="17" xfId="0" applyNumberFormat="1" applyFill="1" applyBorder="1" applyAlignment="1">
      <alignment horizontal="center" vertical="center"/>
    </xf>
    <xf numFmtId="167" fontId="0" fillId="2" borderId="18" xfId="0" applyNumberForma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23">
    <dxf>
      <font>
        <b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41"/>
          <bgColor indexed="27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 patternType="solid">
          <bgColor indexed="9"/>
        </patternFill>
      </fill>
      <border>
        <left/>
        <right/>
        <top/>
        <bottom/>
      </border>
    </dxf>
    <dxf>
      <font>
        <strike val="0"/>
        <condense val="0"/>
        <extend val="0"/>
      </font>
      <fill>
        <patternFill>
          <bgColor indexed="41"/>
        </patternFill>
      </fill>
      <border>
        <left/>
        <right/>
        <top/>
        <bottom/>
      </border>
    </dxf>
    <dxf>
      <font>
        <b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 val="0"/>
        <strike val="0"/>
        <condense val="0"/>
        <extend val="0"/>
      </font>
      <fill>
        <patternFill patternType="solid">
          <fgColor indexed="26"/>
          <bgColor indexed="43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9"/>
        </patternFill>
      </fill>
    </dxf>
    <dxf>
      <font>
        <b/>
        <i val="0"/>
        <strike val="0"/>
        <condense val="0"/>
        <extend val="0"/>
      </font>
      <fill>
        <patternFill patternType="solid">
          <fgColor indexed="26"/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7"/>
  <sheetViews>
    <sheetView showGridLines="0" tabSelected="1" topLeftCell="A181" workbookViewId="0">
      <selection activeCell="E93" sqref="E93"/>
    </sheetView>
  </sheetViews>
  <sheetFormatPr baseColWidth="10" defaultColWidth="11.44140625" defaultRowHeight="13.8" x14ac:dyDescent="0.25"/>
  <cols>
    <col min="1" max="1" width="7.6640625" style="1" customWidth="1"/>
    <col min="2" max="2" width="6.5546875" style="1" customWidth="1"/>
    <col min="3" max="3" width="4.33203125" style="1" customWidth="1"/>
    <col min="4" max="4" width="3.44140625" style="1" customWidth="1"/>
    <col min="5" max="5" width="28.33203125" style="2" customWidth="1"/>
    <col min="6" max="6" width="28.109375" style="1" customWidth="1"/>
    <col min="7" max="7" width="6.33203125" style="1" bestFit="1" customWidth="1"/>
    <col min="8" max="8" width="4.6640625" style="1" customWidth="1"/>
    <col min="9" max="10" width="7.33203125" style="1" customWidth="1"/>
    <col min="11" max="12" width="4.6640625" style="3" customWidth="1"/>
    <col min="13" max="13" width="6.5546875" style="3" customWidth="1"/>
    <col min="14" max="16" width="5.44140625" style="3" customWidth="1"/>
    <col min="17" max="17" width="9.77734375" style="1" customWidth="1"/>
    <col min="18" max="18" width="5.109375" style="1" customWidth="1"/>
    <col min="19" max="20" width="10.33203125" style="1" customWidth="1"/>
    <col min="21" max="21" width="8.44140625" style="1" customWidth="1"/>
    <col min="22" max="22" width="10.77734375" style="3" customWidth="1"/>
    <col min="23" max="16384" width="11.44140625" style="1"/>
  </cols>
  <sheetData>
    <row r="1" spans="1:22" ht="25.95" customHeight="1" x14ac:dyDescent="0.25">
      <c r="A1" s="4" t="str">
        <f>IF(délai&gt;5,"EURODIAGONALES","DIAGONALES de FRANCE")</f>
        <v>DIAGONALES de FRANCE</v>
      </c>
      <c r="G1" s="5" t="s">
        <v>23</v>
      </c>
      <c r="H1" s="95">
        <v>1</v>
      </c>
      <c r="I1" s="95"/>
      <c r="J1" s="95"/>
    </row>
    <row r="2" spans="1:22" ht="14.25" customHeight="1" x14ac:dyDescent="0.25"/>
    <row r="3" spans="1:22" ht="25.05" customHeight="1" x14ac:dyDescent="0.25">
      <c r="E3" s="96" t="str">
        <f>ville_départ&amp;"  →  "&amp;E276</f>
        <v>Brest  →  Strasbourg</v>
      </c>
      <c r="F3" s="96"/>
      <c r="G3" s="96"/>
      <c r="H3" s="6"/>
      <c r="I3" s="6"/>
      <c r="J3" s="7"/>
    </row>
    <row r="4" spans="1:22" ht="14.25" customHeight="1" x14ac:dyDescent="0.25"/>
    <row r="5" spans="1:22" ht="15" customHeight="1" x14ac:dyDescent="0.25">
      <c r="A5" s="97" t="s">
        <v>1</v>
      </c>
      <c r="B5" s="97"/>
      <c r="C5" s="97"/>
      <c r="D5" s="97"/>
      <c r="E5" s="97"/>
      <c r="F5" s="8" t="s">
        <v>2</v>
      </c>
      <c r="G5" s="98">
        <v>45436.166666666664</v>
      </c>
      <c r="H5" s="98"/>
      <c r="I5" s="98"/>
      <c r="J5" s="98"/>
    </row>
    <row r="6" spans="1:22" ht="15" customHeight="1" x14ac:dyDescent="0.25">
      <c r="A6" s="99" t="s">
        <v>369</v>
      </c>
      <c r="B6" s="99"/>
      <c r="C6" s="99"/>
      <c r="D6" s="99"/>
      <c r="E6" s="99"/>
      <c r="F6" s="100" t="s">
        <v>3</v>
      </c>
      <c r="G6" s="100"/>
      <c r="H6" s="101" t="s">
        <v>370</v>
      </c>
      <c r="I6" s="101"/>
      <c r="J6" s="101"/>
    </row>
    <row r="7" spans="1:22" ht="15" customHeight="1" x14ac:dyDescent="0.25">
      <c r="A7" s="99"/>
      <c r="B7" s="99"/>
      <c r="C7" s="99"/>
      <c r="D7" s="99"/>
      <c r="E7" s="99"/>
      <c r="F7" s="9" t="s">
        <v>4</v>
      </c>
      <c r="G7" s="102">
        <f>VLOOKUP(initiales,diago,4,FALSE)</f>
        <v>3.6666666666666665</v>
      </c>
      <c r="H7" s="102"/>
      <c r="I7" s="102"/>
      <c r="J7" s="102"/>
    </row>
    <row r="8" spans="1:22" ht="15" customHeight="1" x14ac:dyDescent="0.25">
      <c r="A8" s="99"/>
      <c r="B8" s="99"/>
      <c r="C8" s="99"/>
      <c r="D8" s="99"/>
      <c r="E8" s="99"/>
      <c r="F8" s="10" t="s">
        <v>5</v>
      </c>
      <c r="G8" s="103">
        <f>heure_départ+délai</f>
        <v>45439.833333333328</v>
      </c>
      <c r="H8" s="103"/>
      <c r="I8" s="103"/>
      <c r="J8" s="103"/>
    </row>
    <row r="9" spans="1:22" ht="15" customHeight="1" x14ac:dyDescent="0.25">
      <c r="A9" s="99"/>
      <c r="B9" s="99"/>
      <c r="C9" s="99"/>
      <c r="D9" s="99"/>
      <c r="E9" s="99"/>
      <c r="F9" s="10" t="s">
        <v>6</v>
      </c>
      <c r="G9" s="104">
        <f>heure_limite-Heure_arrivée</f>
        <v>0.29187198069848819</v>
      </c>
      <c r="H9" s="104"/>
      <c r="I9" s="104"/>
      <c r="J9" s="104"/>
    </row>
    <row r="10" spans="1:22" ht="15" customHeight="1" x14ac:dyDescent="0.25">
      <c r="A10" s="99"/>
      <c r="B10" s="99"/>
      <c r="C10" s="99"/>
      <c r="D10" s="99"/>
      <c r="E10" s="99"/>
      <c r="F10" s="10" t="s">
        <v>7</v>
      </c>
      <c r="G10" s="106">
        <f>VLOOKUP(initiales,diago,5,FALSE)</f>
        <v>1050</v>
      </c>
      <c r="H10" s="106"/>
      <c r="I10" s="106"/>
      <c r="J10" s="106"/>
    </row>
    <row r="11" spans="1:22" ht="15" customHeight="1" x14ac:dyDescent="0.25">
      <c r="A11" s="99"/>
      <c r="B11" s="99"/>
      <c r="C11" s="99"/>
      <c r="D11" s="99"/>
      <c r="E11" s="99"/>
      <c r="F11" s="11" t="s">
        <v>8</v>
      </c>
      <c r="G11" s="107">
        <f>SUM(km_départ:D276)</f>
        <v>1046.73</v>
      </c>
      <c r="H11" s="107"/>
      <c r="I11" s="107"/>
      <c r="J11" s="107"/>
    </row>
    <row r="12" spans="1:22" ht="15" customHeight="1" x14ac:dyDescent="0.25"/>
    <row r="13" spans="1:22" ht="12" customHeight="1" x14ac:dyDescent="0.25">
      <c r="A13" s="108" t="s">
        <v>9</v>
      </c>
      <c r="B13" s="109" t="s">
        <v>10</v>
      </c>
      <c r="C13" s="109"/>
      <c r="D13" s="12" t="s">
        <v>11</v>
      </c>
      <c r="E13" s="110" t="s">
        <v>12</v>
      </c>
      <c r="F13" s="111" t="s">
        <v>13</v>
      </c>
      <c r="G13" s="112" t="s">
        <v>14</v>
      </c>
      <c r="H13" s="113" t="s">
        <v>15</v>
      </c>
      <c r="I13" s="113" t="s">
        <v>16</v>
      </c>
      <c r="J13" s="113"/>
    </row>
    <row r="14" spans="1:22" ht="14.25" customHeight="1" x14ac:dyDescent="0.25">
      <c r="A14" s="108"/>
      <c r="B14" s="13" t="s">
        <v>17</v>
      </c>
      <c r="C14" s="13" t="s">
        <v>18</v>
      </c>
      <c r="D14" s="14" t="s">
        <v>19</v>
      </c>
      <c r="E14" s="110"/>
      <c r="F14" s="111"/>
      <c r="G14" s="112"/>
      <c r="H14" s="113"/>
      <c r="I14" s="113"/>
      <c r="J14" s="113"/>
      <c r="U14" s="1" t="s">
        <v>20</v>
      </c>
      <c r="V14" s="15" t="s">
        <v>21</v>
      </c>
    </row>
    <row r="15" spans="1:22" ht="14.25" customHeight="1" x14ac:dyDescent="0.25">
      <c r="A15" s="16">
        <f>heure_départ</f>
        <v>45436.166666666664</v>
      </c>
      <c r="B15" s="17">
        <v>0</v>
      </c>
      <c r="C15" s="18"/>
      <c r="D15" s="18" t="s">
        <v>11</v>
      </c>
      <c r="E15" s="19" t="str">
        <f>VLOOKUP(initiales,diago,2,FALSE)</f>
        <v>Brest</v>
      </c>
      <c r="F15" s="20" t="s">
        <v>22</v>
      </c>
      <c r="G15" s="21"/>
      <c r="H15" s="21"/>
      <c r="I15" s="22">
        <f>heure_départ</f>
        <v>45436.166666666664</v>
      </c>
      <c r="J15" s="23"/>
      <c r="L15" s="24">
        <v>1</v>
      </c>
      <c r="Q15" s="25"/>
      <c r="R15" s="26" t="s">
        <v>23</v>
      </c>
      <c r="S15" s="26" t="s">
        <v>24</v>
      </c>
      <c r="T15" s="26" t="s">
        <v>25</v>
      </c>
      <c r="U15" s="27">
        <v>3.6666666666666665</v>
      </c>
      <c r="V15" s="28">
        <v>1050</v>
      </c>
    </row>
    <row r="16" spans="1:22" ht="14.25" customHeight="1" x14ac:dyDescent="0.25">
      <c r="A16" s="29" t="str">
        <f>IF(DAY($P16)&lt;&gt;DAY(heure_départ),$P16,"")</f>
        <v/>
      </c>
      <c r="B16" s="3">
        <f t="shared" ref="B16:B47" si="0">IF($C16="","",$M16)</f>
        <v>8</v>
      </c>
      <c r="C16" s="85">
        <v>8</v>
      </c>
      <c r="D16" s="86"/>
      <c r="E16" s="87" t="s">
        <v>65</v>
      </c>
      <c r="F16" s="88" t="s">
        <v>66</v>
      </c>
      <c r="G16" s="89"/>
      <c r="H16" s="90">
        <v>23</v>
      </c>
      <c r="I16" s="35">
        <f t="shared" ref="I16:I47" si="1">IF($C16="","",$N16)</f>
        <v>45436.181159420288</v>
      </c>
      <c r="J16" s="36" t="str">
        <f t="shared" ref="J16:J47" si="2">IF($G16=0,"",$O16)</f>
        <v/>
      </c>
      <c r="K16" s="24">
        <f>IF($H16="",1,$H16)</f>
        <v>23</v>
      </c>
      <c r="L16" s="24"/>
      <c r="M16" s="24">
        <f>$C16</f>
        <v>8</v>
      </c>
      <c r="N16" s="25">
        <f>heure_départ+$C16/$K16/24</f>
        <v>45436.181159420288</v>
      </c>
      <c r="O16" s="25">
        <f t="shared" ref="O16:O47" si="3">$N16+$G16</f>
        <v>45436.181159420288</v>
      </c>
      <c r="P16" s="25">
        <f>IF($C16="",heure_départ,$N16)</f>
        <v>45436.181159420288</v>
      </c>
      <c r="Q16" s="25"/>
      <c r="R16" s="26" t="s">
        <v>26</v>
      </c>
      <c r="S16" s="26" t="s">
        <v>25</v>
      </c>
      <c r="T16" s="26" t="s">
        <v>24</v>
      </c>
      <c r="U16" s="27">
        <v>3.6666666666666665</v>
      </c>
      <c r="V16" s="28">
        <v>1050</v>
      </c>
    </row>
    <row r="17" spans="1:23" ht="14.25" customHeight="1" x14ac:dyDescent="0.25">
      <c r="A17" s="29" t="str">
        <f t="shared" ref="A17:A48" si="4">IF(DAY($P17)&lt;&gt;DAY($P16),$P17,"")</f>
        <v/>
      </c>
      <c r="B17" s="3">
        <f t="shared" si="0"/>
        <v>14.51</v>
      </c>
      <c r="C17" s="85">
        <v>6.51</v>
      </c>
      <c r="D17" s="86"/>
      <c r="E17" s="91" t="s">
        <v>67</v>
      </c>
      <c r="F17" s="88" t="s">
        <v>66</v>
      </c>
      <c r="G17" s="89"/>
      <c r="H17" s="90"/>
      <c r="I17" s="35">
        <f t="shared" si="1"/>
        <v>45436.192952898549</v>
      </c>
      <c r="J17" s="36" t="str">
        <f t="shared" si="2"/>
        <v/>
      </c>
      <c r="K17" s="24">
        <f t="shared" ref="K17:K48" si="5">IF($H17="",$K16,$H17)</f>
        <v>23</v>
      </c>
      <c r="L17" s="24">
        <v>1</v>
      </c>
      <c r="M17" s="24">
        <f>IF($G16&gt;0.5,$C17,$C17+$M16)</f>
        <v>14.51</v>
      </c>
      <c r="N17" s="25">
        <f t="shared" ref="N17:N48" si="6">$O16+$C17/$K17/24</f>
        <v>45436.192952898549</v>
      </c>
      <c r="O17" s="25">
        <f t="shared" si="3"/>
        <v>45436.192952898549</v>
      </c>
      <c r="P17" s="25">
        <f t="shared" ref="P17:P48" si="7">IF($C17="",$P16,$N17)</f>
        <v>45436.192952898549</v>
      </c>
      <c r="Q17" s="25"/>
      <c r="R17" s="26" t="s">
        <v>27</v>
      </c>
      <c r="S17" s="26" t="s">
        <v>24</v>
      </c>
      <c r="T17" s="26" t="s">
        <v>28</v>
      </c>
      <c r="U17" s="27">
        <v>4.833333333333333</v>
      </c>
      <c r="V17" s="28">
        <v>1400</v>
      </c>
      <c r="W17" s="37"/>
    </row>
    <row r="18" spans="1:23" ht="14.25" customHeight="1" x14ac:dyDescent="0.25">
      <c r="A18" s="29" t="str">
        <f t="shared" si="4"/>
        <v/>
      </c>
      <c r="B18" s="3">
        <f t="shared" si="0"/>
        <v>19.009999999999998</v>
      </c>
      <c r="C18" s="85">
        <v>4.5</v>
      </c>
      <c r="D18" s="86"/>
      <c r="E18" s="92" t="s">
        <v>68</v>
      </c>
      <c r="F18" s="88" t="s">
        <v>66</v>
      </c>
      <c r="G18" s="89"/>
      <c r="H18" s="90"/>
      <c r="I18" s="35">
        <f t="shared" si="1"/>
        <v>45436.201105072461</v>
      </c>
      <c r="J18" s="36" t="str">
        <f t="shared" si="2"/>
        <v/>
      </c>
      <c r="K18" s="24">
        <f t="shared" si="5"/>
        <v>23</v>
      </c>
      <c r="L18" s="24"/>
      <c r="M18" s="24">
        <f t="shared" ref="M18:M81" si="8">IF($G17&gt;0.5,$C18,$C18+$M17)</f>
        <v>19.009999999999998</v>
      </c>
      <c r="N18" s="25">
        <f t="shared" si="6"/>
        <v>45436.201105072461</v>
      </c>
      <c r="O18" s="25">
        <f t="shared" si="3"/>
        <v>45436.201105072461</v>
      </c>
      <c r="P18" s="25">
        <f t="shared" si="7"/>
        <v>45436.201105072461</v>
      </c>
      <c r="Q18" s="25"/>
      <c r="R18" s="26" t="s">
        <v>29</v>
      </c>
      <c r="S18" s="26" t="s">
        <v>28</v>
      </c>
      <c r="T18" s="26" t="s">
        <v>24</v>
      </c>
      <c r="U18" s="27">
        <v>4.833333333333333</v>
      </c>
      <c r="V18" s="28">
        <v>1400</v>
      </c>
    </row>
    <row r="19" spans="1:23" ht="14.25" customHeight="1" x14ac:dyDescent="0.25">
      <c r="A19" s="29" t="str">
        <f t="shared" si="4"/>
        <v/>
      </c>
      <c r="B19" s="3">
        <f t="shared" si="0"/>
        <v>21.909999999999997</v>
      </c>
      <c r="C19" s="85">
        <v>2.9</v>
      </c>
      <c r="D19" s="86"/>
      <c r="E19" s="93" t="s">
        <v>69</v>
      </c>
      <c r="F19" s="88" t="s">
        <v>66</v>
      </c>
      <c r="G19" s="89"/>
      <c r="H19" s="90"/>
      <c r="I19" s="35">
        <f t="shared" si="1"/>
        <v>45436.20635869565</v>
      </c>
      <c r="J19" s="36" t="str">
        <f t="shared" si="2"/>
        <v/>
      </c>
      <c r="K19" s="24">
        <f t="shared" si="5"/>
        <v>23</v>
      </c>
      <c r="L19" s="24">
        <v>1</v>
      </c>
      <c r="M19" s="24">
        <f t="shared" si="8"/>
        <v>21.909999999999997</v>
      </c>
      <c r="N19" s="25">
        <f t="shared" si="6"/>
        <v>45436.20635869565</v>
      </c>
      <c r="O19" s="25">
        <f t="shared" si="3"/>
        <v>45436.20635869565</v>
      </c>
      <c r="P19" s="25">
        <f t="shared" si="7"/>
        <v>45436.20635869565</v>
      </c>
      <c r="Q19" s="25"/>
      <c r="R19" s="26" t="s">
        <v>30</v>
      </c>
      <c r="S19" s="26" t="s">
        <v>24</v>
      </c>
      <c r="T19" s="26" t="s">
        <v>31</v>
      </c>
      <c r="U19" s="27">
        <v>3.7083333333333335</v>
      </c>
      <c r="V19" s="28">
        <v>1060</v>
      </c>
    </row>
    <row r="20" spans="1:23" ht="14.25" customHeight="1" x14ac:dyDescent="0.25">
      <c r="A20" s="29" t="str">
        <f t="shared" si="4"/>
        <v/>
      </c>
      <c r="B20" s="3">
        <f t="shared" si="0"/>
        <v>24.709999999999997</v>
      </c>
      <c r="C20" s="85">
        <v>2.8</v>
      </c>
      <c r="D20" s="86"/>
      <c r="E20" s="93" t="s">
        <v>70</v>
      </c>
      <c r="F20" s="88" t="s">
        <v>66</v>
      </c>
      <c r="G20" s="89"/>
      <c r="H20" s="90"/>
      <c r="I20" s="35">
        <f t="shared" si="1"/>
        <v>45436.21143115942</v>
      </c>
      <c r="J20" s="36" t="str">
        <f t="shared" si="2"/>
        <v/>
      </c>
      <c r="K20" s="24">
        <f t="shared" si="5"/>
        <v>23</v>
      </c>
      <c r="L20" s="24"/>
      <c r="M20" s="24">
        <f t="shared" si="8"/>
        <v>24.709999999999997</v>
      </c>
      <c r="N20" s="25">
        <f t="shared" si="6"/>
        <v>45436.21143115942</v>
      </c>
      <c r="O20" s="25">
        <f t="shared" si="3"/>
        <v>45436.21143115942</v>
      </c>
      <c r="P20" s="25">
        <f t="shared" si="7"/>
        <v>45436.21143115942</v>
      </c>
      <c r="Q20" s="25"/>
      <c r="R20" s="26" t="s">
        <v>32</v>
      </c>
      <c r="S20" s="26" t="s">
        <v>31</v>
      </c>
      <c r="T20" s="26" t="s">
        <v>24</v>
      </c>
      <c r="U20" s="27">
        <v>3.7083333333333335</v>
      </c>
      <c r="V20" s="28">
        <v>1060</v>
      </c>
    </row>
    <row r="21" spans="1:23" ht="14.25" customHeight="1" x14ac:dyDescent="0.25">
      <c r="A21" s="29" t="str">
        <f t="shared" si="4"/>
        <v/>
      </c>
      <c r="B21" s="3">
        <f t="shared" si="0"/>
        <v>26.999999999999996</v>
      </c>
      <c r="C21" s="85">
        <v>2.29</v>
      </c>
      <c r="D21" s="86"/>
      <c r="E21" s="92" t="s">
        <v>71</v>
      </c>
      <c r="F21" s="88" t="s">
        <v>66</v>
      </c>
      <c r="G21" s="89"/>
      <c r="H21" s="90"/>
      <c r="I21" s="35">
        <f t="shared" si="1"/>
        <v>45436.215579710144</v>
      </c>
      <c r="J21" s="36" t="str">
        <f t="shared" si="2"/>
        <v/>
      </c>
      <c r="K21" s="24">
        <f t="shared" si="5"/>
        <v>23</v>
      </c>
      <c r="L21" s="24">
        <v>1</v>
      </c>
      <c r="M21" s="24">
        <f t="shared" si="8"/>
        <v>26.999999999999996</v>
      </c>
      <c r="N21" s="25">
        <f t="shared" si="6"/>
        <v>45436.215579710144</v>
      </c>
      <c r="O21" s="25">
        <f t="shared" si="3"/>
        <v>45436.215579710144</v>
      </c>
      <c r="P21" s="25">
        <f t="shared" si="7"/>
        <v>45436.215579710144</v>
      </c>
      <c r="Q21" s="25"/>
      <c r="R21" s="26" t="s">
        <v>33</v>
      </c>
      <c r="S21" s="26" t="s">
        <v>34</v>
      </c>
      <c r="T21" s="26" t="s">
        <v>28</v>
      </c>
      <c r="U21" s="27">
        <v>4.166666666666667</v>
      </c>
      <c r="V21" s="28">
        <v>1190</v>
      </c>
    </row>
    <row r="22" spans="1:23" ht="14.25" customHeight="1" x14ac:dyDescent="0.25">
      <c r="A22" s="29" t="str">
        <f t="shared" si="4"/>
        <v/>
      </c>
      <c r="B22" s="3">
        <f t="shared" si="0"/>
        <v>28.999999999999996</v>
      </c>
      <c r="C22" s="85">
        <v>2</v>
      </c>
      <c r="D22" s="86"/>
      <c r="E22" s="94" t="s">
        <v>72</v>
      </c>
      <c r="F22" s="88" t="s">
        <v>66</v>
      </c>
      <c r="G22" s="89"/>
      <c r="H22" s="90"/>
      <c r="I22" s="35">
        <f t="shared" si="1"/>
        <v>45436.219202898552</v>
      </c>
      <c r="J22" s="36" t="str">
        <f t="shared" si="2"/>
        <v/>
      </c>
      <c r="K22" s="24">
        <f t="shared" si="5"/>
        <v>23</v>
      </c>
      <c r="L22" s="24"/>
      <c r="M22" s="24">
        <f t="shared" si="8"/>
        <v>28.999999999999996</v>
      </c>
      <c r="N22" s="25">
        <f t="shared" si="6"/>
        <v>45436.219202898552</v>
      </c>
      <c r="O22" s="25">
        <f t="shared" si="3"/>
        <v>45436.219202898552</v>
      </c>
      <c r="P22" s="25">
        <f t="shared" si="7"/>
        <v>45436.219202898552</v>
      </c>
      <c r="Q22" s="25"/>
      <c r="R22" s="26" t="s">
        <v>35</v>
      </c>
      <c r="S22" s="26" t="s">
        <v>28</v>
      </c>
      <c r="T22" s="26" t="s">
        <v>34</v>
      </c>
      <c r="U22" s="27">
        <v>4.166666666666667</v>
      </c>
      <c r="V22" s="28">
        <v>1190</v>
      </c>
    </row>
    <row r="23" spans="1:23" ht="14.25" customHeight="1" x14ac:dyDescent="0.25">
      <c r="A23" s="29" t="str">
        <f t="shared" si="4"/>
        <v/>
      </c>
      <c r="B23" s="3">
        <f t="shared" si="0"/>
        <v>30.299999999999997</v>
      </c>
      <c r="C23" s="85">
        <v>1.3</v>
      </c>
      <c r="D23" s="86"/>
      <c r="E23" s="94" t="s">
        <v>73</v>
      </c>
      <c r="F23" s="88" t="s">
        <v>66</v>
      </c>
      <c r="G23" s="89"/>
      <c r="H23" s="90"/>
      <c r="I23" s="35">
        <f t="shared" si="1"/>
        <v>45436.221557971017</v>
      </c>
      <c r="J23" s="48" t="str">
        <f t="shared" si="2"/>
        <v/>
      </c>
      <c r="K23" s="24">
        <f t="shared" si="5"/>
        <v>23</v>
      </c>
      <c r="L23" s="24">
        <v>1</v>
      </c>
      <c r="M23" s="24">
        <f t="shared" si="8"/>
        <v>30.299999999999997</v>
      </c>
      <c r="N23" s="25">
        <f t="shared" si="6"/>
        <v>45436.221557971017</v>
      </c>
      <c r="O23" s="25">
        <f t="shared" si="3"/>
        <v>45436.221557971017</v>
      </c>
      <c r="P23" s="25">
        <f t="shared" si="7"/>
        <v>45436.221557971017</v>
      </c>
      <c r="Q23" s="25"/>
      <c r="R23" s="26" t="s">
        <v>36</v>
      </c>
      <c r="S23" s="26" t="s">
        <v>34</v>
      </c>
      <c r="T23" s="26" t="s">
        <v>31</v>
      </c>
      <c r="U23" s="27">
        <v>4.166666666666667</v>
      </c>
      <c r="V23" s="28">
        <v>1190</v>
      </c>
    </row>
    <row r="24" spans="1:23" ht="14.25" customHeight="1" x14ac:dyDescent="0.25">
      <c r="A24" s="29" t="str">
        <f t="shared" si="4"/>
        <v/>
      </c>
      <c r="B24" s="3">
        <f t="shared" si="0"/>
        <v>35</v>
      </c>
      <c r="C24" s="85">
        <v>4.7</v>
      </c>
      <c r="D24" s="86"/>
      <c r="E24" s="93" t="s">
        <v>74</v>
      </c>
      <c r="F24" s="88" t="s">
        <v>66</v>
      </c>
      <c r="G24" s="89"/>
      <c r="H24" s="90"/>
      <c r="I24" s="35">
        <f t="shared" si="1"/>
        <v>45436.230072463768</v>
      </c>
      <c r="J24" s="36" t="str">
        <f t="shared" si="2"/>
        <v/>
      </c>
      <c r="K24" s="24">
        <f t="shared" si="5"/>
        <v>23</v>
      </c>
      <c r="L24" s="24"/>
      <c r="M24" s="24">
        <f t="shared" si="8"/>
        <v>35</v>
      </c>
      <c r="N24" s="25">
        <f t="shared" si="6"/>
        <v>45436.230072463768</v>
      </c>
      <c r="O24" s="25">
        <f t="shared" si="3"/>
        <v>45436.230072463768</v>
      </c>
      <c r="P24" s="25">
        <f t="shared" si="7"/>
        <v>45436.230072463768</v>
      </c>
      <c r="Q24" s="25"/>
      <c r="R24" s="26" t="s">
        <v>37</v>
      </c>
      <c r="S24" s="26" t="s">
        <v>31</v>
      </c>
      <c r="T24" s="26" t="s">
        <v>34</v>
      </c>
      <c r="U24" s="27">
        <v>4.166666666666667</v>
      </c>
      <c r="V24" s="28">
        <v>1190</v>
      </c>
    </row>
    <row r="25" spans="1:23" ht="14.25" customHeight="1" x14ac:dyDescent="0.25">
      <c r="A25" s="29" t="str">
        <f t="shared" si="4"/>
        <v/>
      </c>
      <c r="B25" s="3">
        <f t="shared" si="0"/>
        <v>44</v>
      </c>
      <c r="C25" s="30">
        <v>9</v>
      </c>
      <c r="D25" s="31"/>
      <c r="E25" s="32" t="s">
        <v>75</v>
      </c>
      <c r="F25" s="40" t="s">
        <v>66</v>
      </c>
      <c r="G25" s="33"/>
      <c r="H25" s="34"/>
      <c r="I25" s="35">
        <f t="shared" si="1"/>
        <v>45436.246376811592</v>
      </c>
      <c r="J25" s="36" t="str">
        <f t="shared" si="2"/>
        <v/>
      </c>
      <c r="K25" s="24">
        <f t="shared" si="5"/>
        <v>23</v>
      </c>
      <c r="L25" s="24">
        <v>1</v>
      </c>
      <c r="M25" s="24">
        <f t="shared" si="8"/>
        <v>44</v>
      </c>
      <c r="N25" s="25">
        <f t="shared" si="6"/>
        <v>45436.246376811592</v>
      </c>
      <c r="O25" s="25">
        <f t="shared" si="3"/>
        <v>45436.246376811592</v>
      </c>
      <c r="P25" s="25">
        <f t="shared" si="7"/>
        <v>45436.246376811592</v>
      </c>
      <c r="Q25" s="25"/>
      <c r="R25" s="26" t="s">
        <v>38</v>
      </c>
      <c r="S25" s="26" t="s">
        <v>34</v>
      </c>
      <c r="T25" s="26" t="s">
        <v>39</v>
      </c>
      <c r="U25" s="27">
        <v>3.6666666666666665</v>
      </c>
      <c r="V25" s="28">
        <v>1050</v>
      </c>
    </row>
    <row r="26" spans="1:23" ht="14.25" customHeight="1" x14ac:dyDescent="0.25">
      <c r="A26" s="29" t="str">
        <f t="shared" si="4"/>
        <v/>
      </c>
      <c r="B26" s="3">
        <f t="shared" si="0"/>
        <v>46.41</v>
      </c>
      <c r="C26" s="30">
        <v>2.41</v>
      </c>
      <c r="D26" s="31"/>
      <c r="E26" s="32" t="s">
        <v>76</v>
      </c>
      <c r="F26" s="40" t="s">
        <v>66</v>
      </c>
      <c r="G26" s="33"/>
      <c r="H26" s="34"/>
      <c r="I26" s="35">
        <f t="shared" si="1"/>
        <v>45436.250742753618</v>
      </c>
      <c r="J26" s="36" t="str">
        <f t="shared" si="2"/>
        <v/>
      </c>
      <c r="K26" s="24">
        <f t="shared" si="5"/>
        <v>23</v>
      </c>
      <c r="L26" s="24"/>
      <c r="M26" s="24">
        <f t="shared" si="8"/>
        <v>46.41</v>
      </c>
      <c r="N26" s="25">
        <f t="shared" si="6"/>
        <v>45436.250742753618</v>
      </c>
      <c r="O26" s="25">
        <f t="shared" si="3"/>
        <v>45436.250742753618</v>
      </c>
      <c r="P26" s="25">
        <f t="shared" si="7"/>
        <v>45436.250742753618</v>
      </c>
      <c r="Q26" s="25"/>
      <c r="R26" s="26" t="s">
        <v>40</v>
      </c>
      <c r="S26" s="26" t="s">
        <v>39</v>
      </c>
      <c r="T26" s="26" t="s">
        <v>34</v>
      </c>
      <c r="U26" s="27">
        <v>3.6666666666666665</v>
      </c>
      <c r="V26" s="28">
        <v>1050</v>
      </c>
    </row>
    <row r="27" spans="1:23" ht="14.25" customHeight="1" x14ac:dyDescent="0.25">
      <c r="A27" s="29" t="str">
        <f t="shared" si="4"/>
        <v/>
      </c>
      <c r="B27" s="3">
        <f t="shared" si="0"/>
        <v>50.419999999999995</v>
      </c>
      <c r="C27" s="30">
        <v>4.01</v>
      </c>
      <c r="D27" s="31"/>
      <c r="E27" s="32" t="s">
        <v>77</v>
      </c>
      <c r="F27" s="40" t="s">
        <v>66</v>
      </c>
      <c r="G27" s="39"/>
      <c r="H27" s="34"/>
      <c r="I27" s="35">
        <f t="shared" si="1"/>
        <v>45436.258007246375</v>
      </c>
      <c r="J27" s="36" t="str">
        <f t="shared" si="2"/>
        <v/>
      </c>
      <c r="K27" s="24">
        <f t="shared" si="5"/>
        <v>23</v>
      </c>
      <c r="L27" s="24">
        <v>1</v>
      </c>
      <c r="M27" s="24">
        <f t="shared" si="8"/>
        <v>50.419999999999995</v>
      </c>
      <c r="N27" s="25">
        <f t="shared" si="6"/>
        <v>45436.258007246375</v>
      </c>
      <c r="O27" s="25">
        <f t="shared" si="3"/>
        <v>45436.258007246375</v>
      </c>
      <c r="P27" s="25">
        <f t="shared" si="7"/>
        <v>45436.258007246375</v>
      </c>
      <c r="Q27" s="25"/>
      <c r="R27" s="26" t="s">
        <v>41</v>
      </c>
      <c r="S27" s="26" t="s">
        <v>25</v>
      </c>
      <c r="T27" s="26" t="s">
        <v>31</v>
      </c>
      <c r="U27" s="27">
        <v>3.25</v>
      </c>
      <c r="V27" s="28">
        <v>940</v>
      </c>
    </row>
    <row r="28" spans="1:23" ht="14.25" customHeight="1" x14ac:dyDescent="0.25">
      <c r="A28" s="29" t="str">
        <f t="shared" si="4"/>
        <v/>
      </c>
      <c r="B28" s="3">
        <f t="shared" si="0"/>
        <v>56.33</v>
      </c>
      <c r="C28" s="30">
        <v>5.91</v>
      </c>
      <c r="D28" s="31"/>
      <c r="E28" s="2" t="s">
        <v>78</v>
      </c>
      <c r="F28" s="40" t="s">
        <v>66</v>
      </c>
      <c r="G28" s="33"/>
      <c r="H28" s="34"/>
      <c r="I28" s="35">
        <f t="shared" si="1"/>
        <v>45436.268713768113</v>
      </c>
      <c r="J28" s="36" t="str">
        <f t="shared" si="2"/>
        <v/>
      </c>
      <c r="K28" s="24">
        <f t="shared" si="5"/>
        <v>23</v>
      </c>
      <c r="L28" s="24"/>
      <c r="M28" s="24">
        <f t="shared" si="8"/>
        <v>56.33</v>
      </c>
      <c r="N28" s="25">
        <f t="shared" si="6"/>
        <v>45436.268713768113</v>
      </c>
      <c r="O28" s="25">
        <f t="shared" si="3"/>
        <v>45436.268713768113</v>
      </c>
      <c r="P28" s="25">
        <f t="shared" si="7"/>
        <v>45436.268713768113</v>
      </c>
      <c r="Q28" s="25"/>
      <c r="R28" s="26" t="s">
        <v>42</v>
      </c>
      <c r="S28" s="26" t="s">
        <v>31</v>
      </c>
      <c r="T28" s="26" t="s">
        <v>25</v>
      </c>
      <c r="U28" s="27">
        <v>3.25</v>
      </c>
      <c r="V28" s="28">
        <v>940</v>
      </c>
    </row>
    <row r="29" spans="1:23" ht="14.25" customHeight="1" x14ac:dyDescent="0.25">
      <c r="A29" s="29" t="str">
        <f>IF(DAY($P29)&lt;&gt;DAY($P28),$P29,"")</f>
        <v/>
      </c>
      <c r="B29" s="3">
        <f>IF($C29="","",$M29)</f>
        <v>59.65</v>
      </c>
      <c r="C29" s="30">
        <v>3.32</v>
      </c>
      <c r="D29" s="31"/>
      <c r="E29" s="32" t="s">
        <v>79</v>
      </c>
      <c r="F29" s="40" t="s">
        <v>66</v>
      </c>
      <c r="G29" s="39"/>
      <c r="H29" s="34"/>
      <c r="I29" s="35">
        <f>IF($C29="","",$N29)</f>
        <v>45436.274728260869</v>
      </c>
      <c r="J29" s="36" t="str">
        <f>IF($G29=0,"",$O29)</f>
        <v/>
      </c>
      <c r="K29" s="24">
        <f>IF($H29="",$K28,$H29)</f>
        <v>23</v>
      </c>
      <c r="L29" s="24">
        <v>1</v>
      </c>
      <c r="M29" s="24">
        <f t="shared" si="8"/>
        <v>59.65</v>
      </c>
      <c r="N29" s="25">
        <f>$O28+$C29/$K29/24</f>
        <v>45436.274728260869</v>
      </c>
      <c r="O29" s="25">
        <f>$N29+$G29</f>
        <v>45436.274728260869</v>
      </c>
      <c r="P29" s="25">
        <f>IF($C29="",$P28,$N29)</f>
        <v>45436.274728260869</v>
      </c>
      <c r="Q29" s="25"/>
      <c r="R29" s="26" t="s">
        <v>43</v>
      </c>
      <c r="S29" s="26" t="s">
        <v>25</v>
      </c>
      <c r="T29" s="26" t="s">
        <v>39</v>
      </c>
      <c r="U29" s="27">
        <v>4.125</v>
      </c>
      <c r="V29" s="28">
        <v>1170</v>
      </c>
    </row>
    <row r="30" spans="1:23" ht="14.25" customHeight="1" x14ac:dyDescent="0.25">
      <c r="A30" s="29" t="str">
        <f>IF(DAY($P30)&lt;&gt;DAY($P29),$P30,"")</f>
        <v/>
      </c>
      <c r="B30" s="3">
        <f t="shared" si="0"/>
        <v>63.47</v>
      </c>
      <c r="C30" s="30">
        <v>3.82</v>
      </c>
      <c r="D30" s="31"/>
      <c r="E30" s="32" t="s">
        <v>80</v>
      </c>
      <c r="F30" s="40" t="s">
        <v>81</v>
      </c>
      <c r="G30" s="39"/>
      <c r="H30" s="34"/>
      <c r="I30" s="35">
        <f t="shared" si="1"/>
        <v>45436.281648550721</v>
      </c>
      <c r="J30" s="36" t="str">
        <f t="shared" si="2"/>
        <v/>
      </c>
      <c r="K30" s="24">
        <f>IF($H30="",$K29,$H30)</f>
        <v>23</v>
      </c>
      <c r="L30" s="24"/>
      <c r="M30" s="24">
        <f>IF($G29&gt;0.5,$C30,$C30+$M29)</f>
        <v>63.47</v>
      </c>
      <c r="N30" s="25">
        <f>$O29+$C30/$K30/24</f>
        <v>45436.281648550721</v>
      </c>
      <c r="O30" s="25">
        <f t="shared" si="3"/>
        <v>45436.281648550721</v>
      </c>
      <c r="P30" s="25">
        <f>IF($C30="",$P29,$N30)</f>
        <v>45436.281648550721</v>
      </c>
      <c r="Q30" s="25"/>
      <c r="R30" s="26" t="s">
        <v>44</v>
      </c>
      <c r="S30" s="26" t="s">
        <v>39</v>
      </c>
      <c r="T30" s="26" t="s">
        <v>25</v>
      </c>
      <c r="U30" s="27">
        <v>4.125</v>
      </c>
      <c r="V30" s="28">
        <v>1170</v>
      </c>
    </row>
    <row r="31" spans="1:23" ht="14.25" customHeight="1" x14ac:dyDescent="0.25">
      <c r="A31" s="29" t="str">
        <f t="shared" si="4"/>
        <v/>
      </c>
      <c r="B31" s="3">
        <f t="shared" si="0"/>
        <v>76</v>
      </c>
      <c r="C31" s="30">
        <v>12.53</v>
      </c>
      <c r="D31" s="31"/>
      <c r="E31" s="32" t="s">
        <v>82</v>
      </c>
      <c r="F31" s="40" t="s">
        <v>66</v>
      </c>
      <c r="G31" s="39"/>
      <c r="H31" s="34"/>
      <c r="I31" s="35">
        <f t="shared" si="1"/>
        <v>45436.304347826081</v>
      </c>
      <c r="J31" s="36" t="str">
        <f t="shared" si="2"/>
        <v/>
      </c>
      <c r="K31" s="24">
        <f t="shared" si="5"/>
        <v>23</v>
      </c>
      <c r="L31" s="24">
        <v>1</v>
      </c>
      <c r="M31" s="24">
        <f t="shared" si="8"/>
        <v>76</v>
      </c>
      <c r="N31" s="25">
        <f t="shared" si="6"/>
        <v>45436.304347826081</v>
      </c>
      <c r="O31" s="25">
        <f t="shared" si="3"/>
        <v>45436.304347826081</v>
      </c>
      <c r="P31" s="25">
        <f t="shared" si="7"/>
        <v>45436.304347826081</v>
      </c>
      <c r="Q31" s="25"/>
      <c r="R31" s="26" t="s">
        <v>0</v>
      </c>
      <c r="S31" s="26" t="s">
        <v>39</v>
      </c>
      <c r="T31" s="26" t="s">
        <v>28</v>
      </c>
      <c r="U31" s="27">
        <v>3.25</v>
      </c>
      <c r="V31" s="28">
        <v>940</v>
      </c>
    </row>
    <row r="32" spans="1:23" ht="14.25" customHeight="1" x14ac:dyDescent="0.25">
      <c r="A32" s="29" t="str">
        <f t="shared" si="4"/>
        <v/>
      </c>
      <c r="B32" s="3">
        <f t="shared" si="0"/>
        <v>79.260000000000005</v>
      </c>
      <c r="C32" s="30">
        <v>3.26</v>
      </c>
      <c r="D32" s="31"/>
      <c r="E32" s="38" t="s">
        <v>83</v>
      </c>
      <c r="F32" s="40" t="s">
        <v>66</v>
      </c>
      <c r="G32" s="39"/>
      <c r="H32" s="34"/>
      <c r="I32" s="35">
        <f t="shared" si="1"/>
        <v>45436.310253623182</v>
      </c>
      <c r="J32" s="36" t="str">
        <f t="shared" si="2"/>
        <v/>
      </c>
      <c r="K32" s="24">
        <f t="shared" si="5"/>
        <v>23</v>
      </c>
      <c r="L32" s="24"/>
      <c r="M32" s="24">
        <f t="shared" si="8"/>
        <v>79.260000000000005</v>
      </c>
      <c r="N32" s="25">
        <f t="shared" si="6"/>
        <v>45436.310253623182</v>
      </c>
      <c r="O32" s="25">
        <f t="shared" si="3"/>
        <v>45436.310253623182</v>
      </c>
      <c r="P32" s="25">
        <f t="shared" si="7"/>
        <v>45436.310253623182</v>
      </c>
      <c r="Q32" s="25"/>
      <c r="R32" s="26" t="s">
        <v>45</v>
      </c>
      <c r="S32" s="26" t="s">
        <v>28</v>
      </c>
      <c r="T32" s="26" t="s">
        <v>39</v>
      </c>
      <c r="U32" s="27">
        <v>3.25</v>
      </c>
      <c r="V32" s="28">
        <v>940</v>
      </c>
    </row>
    <row r="33" spans="1:22" ht="14.25" customHeight="1" x14ac:dyDescent="0.25">
      <c r="A33" s="29" t="str">
        <f t="shared" si="4"/>
        <v/>
      </c>
      <c r="B33" s="3">
        <f t="shared" si="0"/>
        <v>86</v>
      </c>
      <c r="C33" s="30">
        <v>6.74</v>
      </c>
      <c r="D33" s="31"/>
      <c r="E33" s="32" t="s">
        <v>84</v>
      </c>
      <c r="F33" s="40" t="s">
        <v>66</v>
      </c>
      <c r="G33" s="39"/>
      <c r="H33" s="34"/>
      <c r="I33" s="35">
        <f t="shared" si="1"/>
        <v>45436.322463768112</v>
      </c>
      <c r="J33" s="36" t="str">
        <f t="shared" si="2"/>
        <v/>
      </c>
      <c r="K33" s="24">
        <f t="shared" si="5"/>
        <v>23</v>
      </c>
      <c r="L33" s="24">
        <v>1</v>
      </c>
      <c r="M33" s="24">
        <f t="shared" si="8"/>
        <v>86</v>
      </c>
      <c r="N33" s="25">
        <f t="shared" si="6"/>
        <v>45436.322463768112</v>
      </c>
      <c r="O33" s="25">
        <f t="shared" si="3"/>
        <v>45436.322463768112</v>
      </c>
      <c r="P33" s="25">
        <f t="shared" si="7"/>
        <v>45436.322463768112</v>
      </c>
      <c r="Q33" s="25"/>
      <c r="R33" s="26" t="s">
        <v>46</v>
      </c>
      <c r="S33" s="26" t="s">
        <v>34</v>
      </c>
      <c r="T33" s="26" t="s">
        <v>47</v>
      </c>
      <c r="U33" s="27">
        <v>6.25</v>
      </c>
      <c r="V33" s="28">
        <v>1075</v>
      </c>
    </row>
    <row r="34" spans="1:22" ht="14.25" customHeight="1" x14ac:dyDescent="0.25">
      <c r="A34" s="29" t="str">
        <f t="shared" si="4"/>
        <v/>
      </c>
      <c r="B34" s="3">
        <f t="shared" si="0"/>
        <v>94</v>
      </c>
      <c r="C34" s="30">
        <v>8</v>
      </c>
      <c r="D34" s="31"/>
      <c r="E34" s="2" t="s">
        <v>85</v>
      </c>
      <c r="F34" s="40" t="s">
        <v>66</v>
      </c>
      <c r="G34" s="39"/>
      <c r="H34" s="34"/>
      <c r="I34" s="35">
        <f t="shared" si="1"/>
        <v>45436.336956521736</v>
      </c>
      <c r="J34" s="36" t="str">
        <f t="shared" si="2"/>
        <v/>
      </c>
      <c r="K34" s="24">
        <f t="shared" si="5"/>
        <v>23</v>
      </c>
      <c r="L34" s="24"/>
      <c r="M34" s="24">
        <f t="shared" si="8"/>
        <v>94</v>
      </c>
      <c r="N34" s="25">
        <f t="shared" si="6"/>
        <v>45436.336956521736</v>
      </c>
      <c r="O34" s="25">
        <f t="shared" si="3"/>
        <v>45436.336956521736</v>
      </c>
      <c r="P34" s="25">
        <f t="shared" si="7"/>
        <v>45436.336956521736</v>
      </c>
      <c r="Q34" s="25"/>
      <c r="R34" s="26" t="s">
        <v>48</v>
      </c>
      <c r="S34" s="26" t="s">
        <v>47</v>
      </c>
      <c r="T34" s="26" t="s">
        <v>34</v>
      </c>
      <c r="U34" s="27">
        <v>6.25</v>
      </c>
      <c r="V34" s="28">
        <v>1075</v>
      </c>
    </row>
    <row r="35" spans="1:22" ht="14.25" customHeight="1" x14ac:dyDescent="0.25">
      <c r="A35" s="29" t="str">
        <f t="shared" si="4"/>
        <v/>
      </c>
      <c r="B35" s="3">
        <f t="shared" si="0"/>
        <v>96</v>
      </c>
      <c r="C35" s="30">
        <v>2</v>
      </c>
      <c r="D35" s="31"/>
      <c r="E35" s="32" t="s">
        <v>86</v>
      </c>
      <c r="F35" s="40" t="s">
        <v>66</v>
      </c>
      <c r="G35" s="39"/>
      <c r="H35" s="34"/>
      <c r="I35" s="35">
        <f t="shared" si="1"/>
        <v>45436.340579710144</v>
      </c>
      <c r="J35" s="36" t="str">
        <f t="shared" si="2"/>
        <v/>
      </c>
      <c r="K35" s="24">
        <f t="shared" si="5"/>
        <v>23</v>
      </c>
      <c r="L35" s="24">
        <v>1</v>
      </c>
      <c r="M35" s="24">
        <f t="shared" si="8"/>
        <v>96</v>
      </c>
      <c r="N35" s="25">
        <f t="shared" si="6"/>
        <v>45436.340579710144</v>
      </c>
      <c r="O35" s="25">
        <f t="shared" si="3"/>
        <v>45436.340579710144</v>
      </c>
      <c r="P35" s="25">
        <f t="shared" si="7"/>
        <v>45436.340579710144</v>
      </c>
      <c r="Q35" s="25"/>
      <c r="R35" s="26" t="s">
        <v>49</v>
      </c>
      <c r="S35" s="26" t="s">
        <v>25</v>
      </c>
      <c r="T35" s="26" t="s">
        <v>50</v>
      </c>
      <c r="U35" s="27">
        <v>6.25</v>
      </c>
      <c r="V35" s="28">
        <v>1150</v>
      </c>
    </row>
    <row r="36" spans="1:22" ht="14.25" customHeight="1" x14ac:dyDescent="0.25">
      <c r="A36" s="29" t="str">
        <f t="shared" si="4"/>
        <v/>
      </c>
      <c r="B36" s="3">
        <f t="shared" si="0"/>
        <v>101.82</v>
      </c>
      <c r="C36" s="30">
        <v>5.82</v>
      </c>
      <c r="D36" s="31"/>
      <c r="E36" s="32" t="s">
        <v>87</v>
      </c>
      <c r="F36" s="40" t="s">
        <v>66</v>
      </c>
      <c r="G36" s="33"/>
      <c r="H36" s="34"/>
      <c r="I36" s="35">
        <f t="shared" si="1"/>
        <v>45436.351123188404</v>
      </c>
      <c r="J36" s="36" t="str">
        <f t="shared" si="2"/>
        <v/>
      </c>
      <c r="K36" s="24">
        <f t="shared" si="5"/>
        <v>23</v>
      </c>
      <c r="L36" s="24"/>
      <c r="M36" s="24">
        <f t="shared" si="8"/>
        <v>101.82</v>
      </c>
      <c r="N36" s="25">
        <f t="shared" si="6"/>
        <v>45436.351123188404</v>
      </c>
      <c r="O36" s="25">
        <f t="shared" si="3"/>
        <v>45436.351123188404</v>
      </c>
      <c r="P36" s="25">
        <f t="shared" si="7"/>
        <v>45436.351123188404</v>
      </c>
      <c r="Q36" s="25"/>
      <c r="R36" s="26" t="s">
        <v>51</v>
      </c>
      <c r="S36" s="26" t="s">
        <v>50</v>
      </c>
      <c r="T36" s="26" t="s">
        <v>25</v>
      </c>
      <c r="U36" s="27">
        <v>6.25</v>
      </c>
      <c r="V36" s="28">
        <v>1150</v>
      </c>
    </row>
    <row r="37" spans="1:22" ht="14.25" customHeight="1" x14ac:dyDescent="0.25">
      <c r="A37" s="29" t="str">
        <f t="shared" si="4"/>
        <v/>
      </c>
      <c r="B37" s="3">
        <f t="shared" si="0"/>
        <v>103.5</v>
      </c>
      <c r="C37" s="30">
        <v>1.68</v>
      </c>
      <c r="D37" s="31"/>
      <c r="E37" s="32" t="s">
        <v>88</v>
      </c>
      <c r="F37" s="40" t="s">
        <v>66</v>
      </c>
      <c r="G37" s="33"/>
      <c r="H37" s="34"/>
      <c r="I37" s="35">
        <f t="shared" si="1"/>
        <v>45436.354166666664</v>
      </c>
      <c r="J37" s="36" t="str">
        <f t="shared" si="2"/>
        <v/>
      </c>
      <c r="K37" s="24">
        <f t="shared" si="5"/>
        <v>23</v>
      </c>
      <c r="L37" s="24">
        <v>1</v>
      </c>
      <c r="M37" s="24">
        <f t="shared" si="8"/>
        <v>103.5</v>
      </c>
      <c r="N37" s="25">
        <f t="shared" si="6"/>
        <v>45436.354166666664</v>
      </c>
      <c r="O37" s="25">
        <f t="shared" si="3"/>
        <v>45436.354166666664</v>
      </c>
      <c r="P37" s="25">
        <f t="shared" si="7"/>
        <v>45436.354166666664</v>
      </c>
      <c r="Q37" s="25"/>
      <c r="R37" s="26" t="s">
        <v>52</v>
      </c>
      <c r="S37" s="26" t="s">
        <v>28</v>
      </c>
      <c r="T37" s="26" t="s">
        <v>53</v>
      </c>
      <c r="U37" s="27">
        <v>6.333333333333333</v>
      </c>
      <c r="V37" s="28">
        <v>1190</v>
      </c>
    </row>
    <row r="38" spans="1:22" ht="14.25" customHeight="1" x14ac:dyDescent="0.25">
      <c r="A38" s="29" t="str">
        <f t="shared" si="4"/>
        <v/>
      </c>
      <c r="B38" s="3">
        <f t="shared" si="0"/>
        <v>109</v>
      </c>
      <c r="C38" s="30">
        <v>5.5</v>
      </c>
      <c r="D38" s="31"/>
      <c r="E38" s="32" t="s">
        <v>89</v>
      </c>
      <c r="F38" s="40" t="s">
        <v>90</v>
      </c>
      <c r="G38" s="33"/>
      <c r="H38" s="34"/>
      <c r="I38" s="35">
        <f t="shared" si="1"/>
        <v>45436.364130434777</v>
      </c>
      <c r="J38" s="36" t="str">
        <f t="shared" si="2"/>
        <v/>
      </c>
      <c r="K38" s="24">
        <f t="shared" si="5"/>
        <v>23</v>
      </c>
      <c r="L38" s="24"/>
      <c r="M38" s="24">
        <f t="shared" si="8"/>
        <v>109</v>
      </c>
      <c r="N38" s="25">
        <f t="shared" si="6"/>
        <v>45436.364130434777</v>
      </c>
      <c r="O38" s="25">
        <f t="shared" si="3"/>
        <v>45436.364130434777</v>
      </c>
      <c r="P38" s="25">
        <f t="shared" si="7"/>
        <v>45436.364130434777</v>
      </c>
      <c r="Q38" s="25"/>
      <c r="R38" s="26" t="s">
        <v>54</v>
      </c>
      <c r="S38" s="26" t="s">
        <v>53</v>
      </c>
      <c r="T38" s="26" t="s">
        <v>28</v>
      </c>
      <c r="U38" s="27">
        <v>6.333333333333333</v>
      </c>
      <c r="V38" s="28">
        <v>1190</v>
      </c>
    </row>
    <row r="39" spans="1:22" ht="14.25" customHeight="1" x14ac:dyDescent="0.25">
      <c r="A39" s="29" t="str">
        <f t="shared" si="4"/>
        <v/>
      </c>
      <c r="B39" s="3">
        <f t="shared" si="0"/>
        <v>111.46</v>
      </c>
      <c r="C39" s="30">
        <v>2.46</v>
      </c>
      <c r="D39" s="31"/>
      <c r="E39" s="32" t="s">
        <v>91</v>
      </c>
      <c r="F39" s="40" t="s">
        <v>92</v>
      </c>
      <c r="G39" s="39"/>
      <c r="H39" s="34"/>
      <c r="I39" s="35">
        <f t="shared" si="1"/>
        <v>45436.368586956516</v>
      </c>
      <c r="J39" s="36" t="str">
        <f t="shared" si="2"/>
        <v/>
      </c>
      <c r="K39" s="24">
        <f t="shared" si="5"/>
        <v>23</v>
      </c>
      <c r="L39" s="24">
        <v>1</v>
      </c>
      <c r="M39" s="24">
        <f t="shared" si="8"/>
        <v>111.46</v>
      </c>
      <c r="N39" s="25">
        <f t="shared" si="6"/>
        <v>45436.368586956516</v>
      </c>
      <c r="O39" s="25">
        <f t="shared" si="3"/>
        <v>45436.368586956516</v>
      </c>
      <c r="P39" s="25">
        <f t="shared" si="7"/>
        <v>45436.368586956516</v>
      </c>
      <c r="Q39" s="25"/>
      <c r="R39" s="26" t="s">
        <v>55</v>
      </c>
      <c r="S39" s="26" t="s">
        <v>31</v>
      </c>
      <c r="T39" s="26" t="s">
        <v>56</v>
      </c>
      <c r="U39" s="27">
        <v>7.125</v>
      </c>
      <c r="V39" s="28">
        <v>1265</v>
      </c>
    </row>
    <row r="40" spans="1:22" ht="14.25" customHeight="1" x14ac:dyDescent="0.25">
      <c r="A40" s="29" t="str">
        <f t="shared" si="4"/>
        <v/>
      </c>
      <c r="B40" s="3">
        <f t="shared" si="0"/>
        <v>112.75</v>
      </c>
      <c r="C40" s="30">
        <v>1.29</v>
      </c>
      <c r="D40" s="31" t="s">
        <v>19</v>
      </c>
      <c r="E40" s="2" t="s">
        <v>93</v>
      </c>
      <c r="F40" s="40" t="s">
        <v>94</v>
      </c>
      <c r="G40" s="33">
        <v>1.0416666666666666E-2</v>
      </c>
      <c r="H40" s="34"/>
      <c r="I40" s="35">
        <f t="shared" si="1"/>
        <v>45436.37092391304</v>
      </c>
      <c r="J40" s="36">
        <f t="shared" si="2"/>
        <v>45436.381340579705</v>
      </c>
      <c r="K40" s="24">
        <f t="shared" si="5"/>
        <v>23</v>
      </c>
      <c r="L40" s="24"/>
      <c r="M40" s="24">
        <f t="shared" si="8"/>
        <v>112.75</v>
      </c>
      <c r="N40" s="25">
        <f t="shared" si="6"/>
        <v>45436.37092391304</v>
      </c>
      <c r="O40" s="25">
        <f t="shared" si="3"/>
        <v>45436.381340579705</v>
      </c>
      <c r="P40" s="25">
        <f t="shared" si="7"/>
        <v>45436.37092391304</v>
      </c>
      <c r="Q40" s="25"/>
      <c r="R40" s="26" t="s">
        <v>57</v>
      </c>
      <c r="S40" s="26" t="s">
        <v>56</v>
      </c>
      <c r="T40" s="26" t="s">
        <v>31</v>
      </c>
      <c r="U40" s="27">
        <v>7.125</v>
      </c>
      <c r="V40" s="28">
        <v>1265</v>
      </c>
    </row>
    <row r="41" spans="1:22" ht="14.25" customHeight="1" x14ac:dyDescent="0.25">
      <c r="A41" s="29" t="str">
        <f t="shared" si="4"/>
        <v/>
      </c>
      <c r="B41" s="3">
        <f t="shared" si="0"/>
        <v>115.18</v>
      </c>
      <c r="C41" s="30">
        <v>2.4300000000000002</v>
      </c>
      <c r="D41" s="31"/>
      <c r="E41" s="32" t="s">
        <v>95</v>
      </c>
      <c r="F41" s="40" t="s">
        <v>66</v>
      </c>
      <c r="G41" s="33"/>
      <c r="H41" s="34"/>
      <c r="I41" s="35">
        <f t="shared" si="1"/>
        <v>45436.38574275362</v>
      </c>
      <c r="J41" s="36" t="str">
        <f t="shared" si="2"/>
        <v/>
      </c>
      <c r="K41" s="24">
        <f t="shared" si="5"/>
        <v>23</v>
      </c>
      <c r="L41" s="24">
        <v>1</v>
      </c>
      <c r="M41" s="24">
        <f t="shared" si="8"/>
        <v>115.18</v>
      </c>
      <c r="N41" s="25">
        <f t="shared" si="6"/>
        <v>45436.38574275362</v>
      </c>
      <c r="O41" s="25">
        <f t="shared" si="3"/>
        <v>45436.38574275362</v>
      </c>
      <c r="P41" s="25">
        <f t="shared" si="7"/>
        <v>45436.38574275362</v>
      </c>
      <c r="Q41" s="25"/>
      <c r="R41" s="26" t="s">
        <v>58</v>
      </c>
      <c r="S41" s="26" t="s">
        <v>39</v>
      </c>
      <c r="T41" s="26" t="s">
        <v>59</v>
      </c>
      <c r="U41" s="27">
        <v>6.291666666666667</v>
      </c>
      <c r="V41" s="28">
        <v>1170</v>
      </c>
    </row>
    <row r="42" spans="1:22" ht="14.25" customHeight="1" x14ac:dyDescent="0.25">
      <c r="A42" s="29" t="str">
        <f t="shared" si="4"/>
        <v/>
      </c>
      <c r="B42" s="41">
        <f t="shared" si="0"/>
        <v>119.03</v>
      </c>
      <c r="C42" s="42">
        <v>3.85</v>
      </c>
      <c r="D42" s="43"/>
      <c r="E42" s="49" t="s">
        <v>96</v>
      </c>
      <c r="F42" s="44" t="s">
        <v>66</v>
      </c>
      <c r="G42" s="45"/>
      <c r="H42" s="46"/>
      <c r="I42" s="47">
        <f t="shared" si="1"/>
        <v>45436.392717391303</v>
      </c>
      <c r="J42" s="48" t="str">
        <f t="shared" si="2"/>
        <v/>
      </c>
      <c r="K42" s="24">
        <f t="shared" si="5"/>
        <v>23</v>
      </c>
      <c r="L42" s="24"/>
      <c r="M42" s="24">
        <f t="shared" si="8"/>
        <v>119.03</v>
      </c>
      <c r="N42" s="25">
        <f t="shared" si="6"/>
        <v>45436.392717391303</v>
      </c>
      <c r="O42" s="25">
        <f t="shared" si="3"/>
        <v>45436.392717391303</v>
      </c>
      <c r="P42" s="25">
        <f t="shared" si="7"/>
        <v>45436.392717391303</v>
      </c>
      <c r="Q42" s="25"/>
      <c r="R42" s="26" t="s">
        <v>60</v>
      </c>
      <c r="S42" s="26" t="s">
        <v>59</v>
      </c>
      <c r="T42" s="26" t="s">
        <v>39</v>
      </c>
      <c r="U42" s="27">
        <v>6.291666666666667</v>
      </c>
      <c r="V42" s="28">
        <v>1170</v>
      </c>
    </row>
    <row r="43" spans="1:22" ht="14.25" customHeight="1" x14ac:dyDescent="0.25">
      <c r="A43" s="29" t="str">
        <f t="shared" si="4"/>
        <v/>
      </c>
      <c r="B43" s="3">
        <f t="shared" si="0"/>
        <v>122</v>
      </c>
      <c r="C43" s="30">
        <v>2.97</v>
      </c>
      <c r="D43" s="31"/>
      <c r="E43" s="32" t="s">
        <v>97</v>
      </c>
      <c r="F43" s="40" t="s">
        <v>66</v>
      </c>
      <c r="G43" s="39"/>
      <c r="H43" s="34"/>
      <c r="I43" s="35">
        <f t="shared" si="1"/>
        <v>45436.398097826088</v>
      </c>
      <c r="J43" s="36" t="str">
        <f t="shared" si="2"/>
        <v/>
      </c>
      <c r="K43" s="24">
        <f t="shared" si="5"/>
        <v>23</v>
      </c>
      <c r="L43" s="24">
        <v>1</v>
      </c>
      <c r="M43" s="24">
        <f t="shared" si="8"/>
        <v>122</v>
      </c>
      <c r="N43" s="25">
        <f t="shared" si="6"/>
        <v>45436.398097826088</v>
      </c>
      <c r="O43" s="25">
        <f t="shared" si="3"/>
        <v>45436.398097826088</v>
      </c>
      <c r="P43" s="25">
        <f t="shared" si="7"/>
        <v>45436.398097826088</v>
      </c>
      <c r="Q43" s="25"/>
      <c r="R43" s="26" t="s">
        <v>61</v>
      </c>
      <c r="S43" s="26" t="s">
        <v>24</v>
      </c>
      <c r="T43" s="26" t="s">
        <v>62</v>
      </c>
      <c r="U43" s="27">
        <v>6.666666666666667</v>
      </c>
      <c r="V43" s="28">
        <v>1190</v>
      </c>
    </row>
    <row r="44" spans="1:22" ht="14.25" customHeight="1" x14ac:dyDescent="0.25">
      <c r="A44" s="29" t="str">
        <f t="shared" si="4"/>
        <v/>
      </c>
      <c r="B44" s="3">
        <f t="shared" si="0"/>
        <v>124.79</v>
      </c>
      <c r="C44" s="30">
        <v>2.79</v>
      </c>
      <c r="D44" s="31"/>
      <c r="E44" s="2" t="s">
        <v>98</v>
      </c>
      <c r="F44" s="40" t="s">
        <v>66</v>
      </c>
      <c r="G44" s="33"/>
      <c r="H44" s="34"/>
      <c r="I44" s="35">
        <f t="shared" si="1"/>
        <v>45436.403152173916</v>
      </c>
      <c r="J44" s="36" t="str">
        <f t="shared" si="2"/>
        <v/>
      </c>
      <c r="K44" s="24">
        <f t="shared" si="5"/>
        <v>23</v>
      </c>
      <c r="L44" s="24"/>
      <c r="M44" s="24">
        <f t="shared" si="8"/>
        <v>124.79</v>
      </c>
      <c r="N44" s="25">
        <f t="shared" si="6"/>
        <v>45436.403152173916</v>
      </c>
      <c r="O44" s="25">
        <f t="shared" si="3"/>
        <v>45436.403152173916</v>
      </c>
      <c r="P44" s="25">
        <f t="shared" si="7"/>
        <v>45436.403152173916</v>
      </c>
      <c r="Q44" s="25"/>
      <c r="R44" s="26" t="s">
        <v>63</v>
      </c>
      <c r="S44" s="26" t="s">
        <v>62</v>
      </c>
      <c r="T44" s="26" t="s">
        <v>24</v>
      </c>
      <c r="U44" s="27">
        <v>6.666666666666667</v>
      </c>
      <c r="V44" s="28">
        <v>1190</v>
      </c>
    </row>
    <row r="45" spans="1:22" ht="14.25" customHeight="1" x14ac:dyDescent="0.25">
      <c r="A45" s="29" t="str">
        <f t="shared" si="4"/>
        <v/>
      </c>
      <c r="B45" s="3">
        <f t="shared" si="0"/>
        <v>128.88</v>
      </c>
      <c r="C45" s="30">
        <v>4.09</v>
      </c>
      <c r="D45" s="31"/>
      <c r="E45" s="32" t="s">
        <v>99</v>
      </c>
      <c r="F45" s="40" t="s">
        <v>66</v>
      </c>
      <c r="G45" s="33"/>
      <c r="H45" s="34"/>
      <c r="I45" s="35">
        <f t="shared" si="1"/>
        <v>45436.410561594203</v>
      </c>
      <c r="J45" s="36" t="str">
        <f t="shared" si="2"/>
        <v/>
      </c>
      <c r="K45" s="24">
        <f t="shared" si="5"/>
        <v>23</v>
      </c>
      <c r="L45" s="24">
        <v>1</v>
      </c>
      <c r="M45" s="24">
        <f t="shared" si="8"/>
        <v>128.88</v>
      </c>
      <c r="N45" s="25">
        <f t="shared" si="6"/>
        <v>45436.410561594203</v>
      </c>
      <c r="O45" s="25">
        <f t="shared" si="3"/>
        <v>45436.410561594203</v>
      </c>
      <c r="P45" s="25">
        <f t="shared" si="7"/>
        <v>45436.410561594203</v>
      </c>
      <c r="Q45" s="25"/>
    </row>
    <row r="46" spans="1:22" ht="14.25" customHeight="1" x14ac:dyDescent="0.25">
      <c r="A46" s="29" t="str">
        <f t="shared" si="4"/>
        <v/>
      </c>
      <c r="B46" s="3">
        <f t="shared" si="0"/>
        <v>136</v>
      </c>
      <c r="C46" s="30">
        <v>7.12</v>
      </c>
      <c r="D46" s="31"/>
      <c r="E46" s="32" t="s">
        <v>100</v>
      </c>
      <c r="F46" s="40" t="s">
        <v>66</v>
      </c>
      <c r="G46" s="33"/>
      <c r="H46" s="34"/>
      <c r="I46" s="35">
        <f t="shared" si="1"/>
        <v>45436.423460144928</v>
      </c>
      <c r="J46" s="36" t="str">
        <f t="shared" si="2"/>
        <v/>
      </c>
      <c r="K46" s="24">
        <f t="shared" si="5"/>
        <v>23</v>
      </c>
      <c r="L46" s="24"/>
      <c r="M46" s="24">
        <f t="shared" si="8"/>
        <v>136</v>
      </c>
      <c r="N46" s="25">
        <f t="shared" si="6"/>
        <v>45436.423460144928</v>
      </c>
      <c r="O46" s="25">
        <f t="shared" si="3"/>
        <v>45436.423460144928</v>
      </c>
      <c r="P46" s="25">
        <f t="shared" si="7"/>
        <v>45436.423460144928</v>
      </c>
      <c r="Q46" s="25"/>
    </row>
    <row r="47" spans="1:22" ht="14.25" customHeight="1" x14ac:dyDescent="0.25">
      <c r="A47" s="29" t="str">
        <f t="shared" si="4"/>
        <v/>
      </c>
      <c r="B47" s="3">
        <f t="shared" si="0"/>
        <v>137.56</v>
      </c>
      <c r="C47" s="30">
        <v>1.56</v>
      </c>
      <c r="D47" s="31"/>
      <c r="E47" s="32" t="s">
        <v>101</v>
      </c>
      <c r="F47" s="40" t="s">
        <v>66</v>
      </c>
      <c r="G47" s="39"/>
      <c r="H47" s="34"/>
      <c r="I47" s="35">
        <f t="shared" si="1"/>
        <v>45436.426286231886</v>
      </c>
      <c r="J47" s="36" t="str">
        <f t="shared" si="2"/>
        <v/>
      </c>
      <c r="K47" s="24">
        <f t="shared" si="5"/>
        <v>23</v>
      </c>
      <c r="L47" s="24">
        <v>1</v>
      </c>
      <c r="M47" s="24">
        <f t="shared" si="8"/>
        <v>137.56</v>
      </c>
      <c r="N47" s="25">
        <f t="shared" si="6"/>
        <v>45436.426286231886</v>
      </c>
      <c r="O47" s="25">
        <f t="shared" si="3"/>
        <v>45436.426286231886</v>
      </c>
      <c r="P47" s="25">
        <f t="shared" si="7"/>
        <v>45436.426286231886</v>
      </c>
      <c r="Q47" s="25"/>
    </row>
    <row r="48" spans="1:22" ht="14.25" customHeight="1" x14ac:dyDescent="0.25">
      <c r="A48" s="29" t="str">
        <f t="shared" si="4"/>
        <v/>
      </c>
      <c r="B48" s="3">
        <f t="shared" ref="B48:B79" si="9">IF($C48="","",$M48)</f>
        <v>141</v>
      </c>
      <c r="C48" s="30">
        <v>3.44</v>
      </c>
      <c r="D48" s="31"/>
      <c r="E48" s="32" t="s">
        <v>102</v>
      </c>
      <c r="F48" s="40" t="s">
        <v>66</v>
      </c>
      <c r="G48" s="33"/>
      <c r="H48" s="34"/>
      <c r="I48" s="35">
        <f t="shared" ref="I48:I79" si="10">IF($C48="","",$N48)</f>
        <v>45436.432518115944</v>
      </c>
      <c r="J48" s="36" t="str">
        <f t="shared" ref="J48:J79" si="11">IF($G48=0,"",$O48)</f>
        <v/>
      </c>
      <c r="K48" s="24">
        <f t="shared" si="5"/>
        <v>23</v>
      </c>
      <c r="L48" s="24"/>
      <c r="M48" s="24">
        <f t="shared" si="8"/>
        <v>141</v>
      </c>
      <c r="N48" s="25">
        <f t="shared" si="6"/>
        <v>45436.432518115944</v>
      </c>
      <c r="O48" s="25">
        <f t="shared" ref="O48:O79" si="12">$N48+$G48</f>
        <v>45436.432518115944</v>
      </c>
      <c r="P48" s="25">
        <f t="shared" si="7"/>
        <v>45436.432518115944</v>
      </c>
      <c r="Q48" s="25"/>
    </row>
    <row r="49" spans="1:22" ht="14.25" customHeight="1" x14ac:dyDescent="0.25">
      <c r="A49" s="29" t="str">
        <f t="shared" ref="A49:A80" si="13">IF(DAY($P49)&lt;&gt;DAY($P48),$P49,"")</f>
        <v/>
      </c>
      <c r="B49" s="3">
        <f t="shared" si="9"/>
        <v>142.47</v>
      </c>
      <c r="C49" s="30">
        <v>1.47</v>
      </c>
      <c r="D49" s="31"/>
      <c r="E49" s="32" t="s">
        <v>103</v>
      </c>
      <c r="F49" s="40" t="s">
        <v>66</v>
      </c>
      <c r="G49" s="33"/>
      <c r="H49" s="34"/>
      <c r="I49" s="35">
        <f t="shared" si="10"/>
        <v>45436.435181159424</v>
      </c>
      <c r="J49" s="36" t="str">
        <f t="shared" si="11"/>
        <v/>
      </c>
      <c r="K49" s="24">
        <f t="shared" ref="K49:K80" si="14">IF($H49="",$K48,$H49)</f>
        <v>23</v>
      </c>
      <c r="L49" s="24">
        <v>1</v>
      </c>
      <c r="M49" s="24">
        <f t="shared" si="8"/>
        <v>142.47</v>
      </c>
      <c r="N49" s="25">
        <f t="shared" ref="N49:N80" si="15">$O48+$C49/$K49/24</f>
        <v>45436.435181159424</v>
      </c>
      <c r="O49" s="25">
        <f t="shared" si="12"/>
        <v>45436.435181159424</v>
      </c>
      <c r="P49" s="25">
        <f t="shared" ref="P49:P80" si="16">IF($C49="",$P48,$N49)</f>
        <v>45436.435181159424</v>
      </c>
      <c r="Q49" s="25"/>
    </row>
    <row r="50" spans="1:22" ht="14.25" customHeight="1" x14ac:dyDescent="0.25">
      <c r="A50" s="29" t="str">
        <f t="shared" si="13"/>
        <v/>
      </c>
      <c r="B50" s="3">
        <f t="shared" si="9"/>
        <v>149.12</v>
      </c>
      <c r="C50" s="30">
        <v>6.65</v>
      </c>
      <c r="D50" s="31"/>
      <c r="E50" s="38" t="s">
        <v>104</v>
      </c>
      <c r="F50" s="40" t="s">
        <v>66</v>
      </c>
      <c r="G50" s="39"/>
      <c r="H50" s="34"/>
      <c r="I50" s="35">
        <f t="shared" si="10"/>
        <v>45436.447228260877</v>
      </c>
      <c r="J50" s="36" t="str">
        <f t="shared" si="11"/>
        <v/>
      </c>
      <c r="K50" s="24">
        <f t="shared" si="14"/>
        <v>23</v>
      </c>
      <c r="L50" s="24"/>
      <c r="M50" s="24">
        <f t="shared" si="8"/>
        <v>149.12</v>
      </c>
      <c r="N50" s="25">
        <f t="shared" si="15"/>
        <v>45436.447228260877</v>
      </c>
      <c r="O50" s="25">
        <f t="shared" si="12"/>
        <v>45436.447228260877</v>
      </c>
      <c r="P50" s="25">
        <f t="shared" si="16"/>
        <v>45436.447228260877</v>
      </c>
      <c r="Q50" s="25"/>
    </row>
    <row r="51" spans="1:22" ht="14.25" customHeight="1" x14ac:dyDescent="0.25">
      <c r="A51" s="29" t="str">
        <f t="shared" si="13"/>
        <v/>
      </c>
      <c r="B51" s="3">
        <f t="shared" si="9"/>
        <v>153.59</v>
      </c>
      <c r="C51" s="30">
        <v>4.47</v>
      </c>
      <c r="D51" s="31"/>
      <c r="E51" s="32" t="s">
        <v>105</v>
      </c>
      <c r="F51" s="40" t="s">
        <v>66</v>
      </c>
      <c r="G51" s="33"/>
      <c r="H51" s="34"/>
      <c r="I51" s="35">
        <f t="shared" si="10"/>
        <v>45436.455326086965</v>
      </c>
      <c r="J51" s="36" t="str">
        <f t="shared" si="11"/>
        <v/>
      </c>
      <c r="K51" s="24">
        <f t="shared" si="14"/>
        <v>23</v>
      </c>
      <c r="L51" s="24">
        <v>1</v>
      </c>
      <c r="M51" s="24">
        <f t="shared" si="8"/>
        <v>153.59</v>
      </c>
      <c r="N51" s="25">
        <f t="shared" si="15"/>
        <v>45436.455326086965</v>
      </c>
      <c r="O51" s="25">
        <f t="shared" si="12"/>
        <v>45436.455326086965</v>
      </c>
      <c r="P51" s="25">
        <f t="shared" si="16"/>
        <v>45436.455326086965</v>
      </c>
      <c r="Q51" s="25"/>
    </row>
    <row r="52" spans="1:22" ht="14.25" customHeight="1" x14ac:dyDescent="0.25">
      <c r="A52" s="29" t="str">
        <f t="shared" si="13"/>
        <v/>
      </c>
      <c r="B52" s="3">
        <f t="shared" si="9"/>
        <v>155.08000000000001</v>
      </c>
      <c r="C52" s="30">
        <v>1.49</v>
      </c>
      <c r="D52" s="31"/>
      <c r="E52" s="32" t="s">
        <v>106</v>
      </c>
      <c r="F52" s="40" t="s">
        <v>66</v>
      </c>
      <c r="G52" s="33"/>
      <c r="H52" s="34"/>
      <c r="I52" s="35">
        <f t="shared" si="10"/>
        <v>45436.458025362328</v>
      </c>
      <c r="J52" s="36" t="str">
        <f t="shared" si="11"/>
        <v/>
      </c>
      <c r="K52" s="24">
        <f t="shared" si="14"/>
        <v>23</v>
      </c>
      <c r="L52" s="24"/>
      <c r="M52" s="24">
        <f t="shared" si="8"/>
        <v>155.08000000000001</v>
      </c>
      <c r="N52" s="25">
        <f t="shared" si="15"/>
        <v>45436.458025362328</v>
      </c>
      <c r="O52" s="25">
        <f t="shared" si="12"/>
        <v>45436.458025362328</v>
      </c>
      <c r="P52" s="25">
        <f t="shared" si="16"/>
        <v>45436.458025362328</v>
      </c>
      <c r="Q52" s="25"/>
    </row>
    <row r="53" spans="1:22" ht="14.25" customHeight="1" x14ac:dyDescent="0.25">
      <c r="A53" s="29" t="str">
        <f t="shared" si="13"/>
        <v/>
      </c>
      <c r="B53" s="3">
        <f t="shared" si="9"/>
        <v>158.46</v>
      </c>
      <c r="C53" s="30">
        <v>3.38</v>
      </c>
      <c r="D53" s="31"/>
      <c r="E53" s="32" t="s">
        <v>107</v>
      </c>
      <c r="F53" s="40" t="s">
        <v>66</v>
      </c>
      <c r="G53" s="33"/>
      <c r="H53" s="34"/>
      <c r="I53" s="35">
        <f t="shared" si="10"/>
        <v>45436.464148550731</v>
      </c>
      <c r="J53" s="36" t="str">
        <f t="shared" si="11"/>
        <v/>
      </c>
      <c r="K53" s="24">
        <f t="shared" si="14"/>
        <v>23</v>
      </c>
      <c r="L53" s="24">
        <v>1</v>
      </c>
      <c r="M53" s="24">
        <f t="shared" si="8"/>
        <v>158.46</v>
      </c>
      <c r="N53" s="25">
        <f t="shared" si="15"/>
        <v>45436.464148550731</v>
      </c>
      <c r="O53" s="25">
        <f t="shared" si="12"/>
        <v>45436.464148550731</v>
      </c>
      <c r="P53" s="25">
        <f t="shared" si="16"/>
        <v>45436.464148550731</v>
      </c>
      <c r="Q53" s="25"/>
    </row>
    <row r="54" spans="1:22" ht="14.25" customHeight="1" x14ac:dyDescent="0.25">
      <c r="A54" s="29" t="str">
        <f t="shared" si="13"/>
        <v/>
      </c>
      <c r="B54" s="3">
        <f t="shared" si="9"/>
        <v>160.23000000000002</v>
      </c>
      <c r="C54" s="30">
        <v>1.77</v>
      </c>
      <c r="D54" s="31"/>
      <c r="E54" s="32" t="s">
        <v>108</v>
      </c>
      <c r="F54" s="40" t="s">
        <v>66</v>
      </c>
      <c r="G54" s="33"/>
      <c r="H54" s="34"/>
      <c r="I54" s="35">
        <f t="shared" si="10"/>
        <v>45436.467355072469</v>
      </c>
      <c r="J54" s="36" t="str">
        <f t="shared" si="11"/>
        <v/>
      </c>
      <c r="K54" s="24">
        <f t="shared" si="14"/>
        <v>23</v>
      </c>
      <c r="L54" s="24"/>
      <c r="M54" s="24">
        <f t="shared" si="8"/>
        <v>160.23000000000002</v>
      </c>
      <c r="N54" s="25">
        <f t="shared" si="15"/>
        <v>45436.467355072469</v>
      </c>
      <c r="O54" s="25">
        <f t="shared" si="12"/>
        <v>45436.467355072469</v>
      </c>
      <c r="P54" s="25">
        <f t="shared" si="16"/>
        <v>45436.467355072469</v>
      </c>
      <c r="Q54" s="25"/>
    </row>
    <row r="55" spans="1:22" s="61" customFormat="1" ht="26.25" customHeight="1" x14ac:dyDescent="0.25">
      <c r="A55" s="50" t="str">
        <f t="shared" si="13"/>
        <v/>
      </c>
      <c r="B55" s="51">
        <f t="shared" si="9"/>
        <v>162.55000000000001</v>
      </c>
      <c r="C55" s="52">
        <v>2.3199999999999998</v>
      </c>
      <c r="D55" s="53"/>
      <c r="E55" s="54" t="s">
        <v>109</v>
      </c>
      <c r="F55" s="55" t="s">
        <v>66</v>
      </c>
      <c r="G55" s="56"/>
      <c r="H55" s="57"/>
      <c r="I55" s="58">
        <f t="shared" si="10"/>
        <v>45436.471557971017</v>
      </c>
      <c r="J55" s="59" t="str">
        <f t="shared" si="11"/>
        <v/>
      </c>
      <c r="K55" s="24">
        <f t="shared" si="14"/>
        <v>23</v>
      </c>
      <c r="L55" s="24">
        <v>1</v>
      </c>
      <c r="M55" s="24">
        <f t="shared" si="8"/>
        <v>162.55000000000001</v>
      </c>
      <c r="N55" s="25">
        <f t="shared" si="15"/>
        <v>45436.471557971017</v>
      </c>
      <c r="O55" s="25">
        <f t="shared" si="12"/>
        <v>45436.471557971017</v>
      </c>
      <c r="P55" s="25">
        <f t="shared" si="16"/>
        <v>45436.471557971017</v>
      </c>
      <c r="Q55" s="60"/>
      <c r="V55" s="62"/>
    </row>
    <row r="56" spans="1:22" ht="14.25" customHeight="1" x14ac:dyDescent="0.25">
      <c r="A56" s="29" t="str">
        <f t="shared" si="13"/>
        <v/>
      </c>
      <c r="B56" s="3">
        <f t="shared" si="9"/>
        <v>170.61</v>
      </c>
      <c r="C56" s="30">
        <v>8.06</v>
      </c>
      <c r="D56" s="31"/>
      <c r="E56" s="32" t="s">
        <v>110</v>
      </c>
      <c r="F56" s="40" t="s">
        <v>111</v>
      </c>
      <c r="G56" s="33"/>
      <c r="H56" s="34"/>
      <c r="I56" s="35">
        <f t="shared" si="10"/>
        <v>45436.486159420296</v>
      </c>
      <c r="J56" s="36" t="str">
        <f t="shared" si="11"/>
        <v/>
      </c>
      <c r="K56" s="24">
        <f t="shared" si="14"/>
        <v>23</v>
      </c>
      <c r="L56" s="24"/>
      <c r="M56" s="24">
        <f t="shared" si="8"/>
        <v>170.61</v>
      </c>
      <c r="N56" s="25">
        <f t="shared" si="15"/>
        <v>45436.486159420296</v>
      </c>
      <c r="O56" s="25">
        <f t="shared" si="12"/>
        <v>45436.486159420296</v>
      </c>
      <c r="P56" s="25">
        <f t="shared" si="16"/>
        <v>45436.486159420296</v>
      </c>
      <c r="Q56" s="25"/>
    </row>
    <row r="57" spans="1:22" ht="14.25" customHeight="1" x14ac:dyDescent="0.25">
      <c r="A57" s="29" t="str">
        <f t="shared" si="13"/>
        <v/>
      </c>
      <c r="B57" s="3">
        <f t="shared" si="9"/>
        <v>174</v>
      </c>
      <c r="C57" s="30">
        <v>3.39</v>
      </c>
      <c r="D57" s="31"/>
      <c r="E57" s="32" t="s">
        <v>112</v>
      </c>
      <c r="F57" s="40" t="s">
        <v>113</v>
      </c>
      <c r="G57" s="33"/>
      <c r="H57" s="34"/>
      <c r="I57" s="35">
        <f t="shared" si="10"/>
        <v>45436.492300724647</v>
      </c>
      <c r="J57" s="36" t="str">
        <f t="shared" si="11"/>
        <v/>
      </c>
      <c r="K57" s="24">
        <f t="shared" si="14"/>
        <v>23</v>
      </c>
      <c r="L57" s="24">
        <v>1</v>
      </c>
      <c r="M57" s="24">
        <f t="shared" si="8"/>
        <v>174</v>
      </c>
      <c r="N57" s="25">
        <f t="shared" si="15"/>
        <v>45436.492300724647</v>
      </c>
      <c r="O57" s="25">
        <f t="shared" si="12"/>
        <v>45436.492300724647</v>
      </c>
      <c r="P57" s="25">
        <f t="shared" si="16"/>
        <v>45436.492300724647</v>
      </c>
      <c r="Q57" s="25"/>
    </row>
    <row r="58" spans="1:22" ht="14.25" customHeight="1" x14ac:dyDescent="0.25">
      <c r="A58" s="29" t="str">
        <f t="shared" si="13"/>
        <v/>
      </c>
      <c r="B58" s="3">
        <f t="shared" si="9"/>
        <v>177.59</v>
      </c>
      <c r="C58" s="30">
        <v>3.59</v>
      </c>
      <c r="D58" s="31"/>
      <c r="E58" s="32" t="s">
        <v>114</v>
      </c>
      <c r="F58" s="40" t="s">
        <v>113</v>
      </c>
      <c r="G58" s="33"/>
      <c r="H58" s="34"/>
      <c r="I58" s="35">
        <f t="shared" si="10"/>
        <v>45436.498804347837</v>
      </c>
      <c r="J58" s="36" t="str">
        <f t="shared" si="11"/>
        <v/>
      </c>
      <c r="K58" s="24">
        <f t="shared" si="14"/>
        <v>23</v>
      </c>
      <c r="L58" s="24"/>
      <c r="M58" s="24">
        <f t="shared" si="8"/>
        <v>177.59</v>
      </c>
      <c r="N58" s="25">
        <f t="shared" si="15"/>
        <v>45436.498804347837</v>
      </c>
      <c r="O58" s="25">
        <f t="shared" si="12"/>
        <v>45436.498804347837</v>
      </c>
      <c r="P58" s="25">
        <f t="shared" si="16"/>
        <v>45436.498804347837</v>
      </c>
      <c r="Q58" s="25"/>
    </row>
    <row r="59" spans="1:22" ht="14.25" customHeight="1" x14ac:dyDescent="0.25">
      <c r="A59" s="29" t="str">
        <f t="shared" si="13"/>
        <v/>
      </c>
      <c r="B59" s="3">
        <f t="shared" si="9"/>
        <v>181.11</v>
      </c>
      <c r="C59" s="30">
        <v>3.52</v>
      </c>
      <c r="D59" s="31"/>
      <c r="E59" s="32" t="s">
        <v>115</v>
      </c>
      <c r="F59" s="40" t="s">
        <v>113</v>
      </c>
      <c r="G59" s="39"/>
      <c r="H59" s="34"/>
      <c r="I59" s="35">
        <f t="shared" si="10"/>
        <v>45436.505181159431</v>
      </c>
      <c r="J59" s="36" t="str">
        <f t="shared" si="11"/>
        <v/>
      </c>
      <c r="K59" s="24">
        <f t="shared" si="14"/>
        <v>23</v>
      </c>
      <c r="L59" s="24">
        <v>1</v>
      </c>
      <c r="M59" s="24">
        <f t="shared" si="8"/>
        <v>181.11</v>
      </c>
      <c r="N59" s="25">
        <f t="shared" si="15"/>
        <v>45436.505181159431</v>
      </c>
      <c r="O59" s="25">
        <f t="shared" si="12"/>
        <v>45436.505181159431</v>
      </c>
      <c r="P59" s="25">
        <f t="shared" si="16"/>
        <v>45436.505181159431</v>
      </c>
      <c r="Q59" s="25"/>
    </row>
    <row r="60" spans="1:22" ht="14.25" customHeight="1" x14ac:dyDescent="0.25">
      <c r="A60" s="29" t="str">
        <f t="shared" si="13"/>
        <v/>
      </c>
      <c r="B60" s="3">
        <f t="shared" si="9"/>
        <v>190</v>
      </c>
      <c r="C60" s="30">
        <v>8.89</v>
      </c>
      <c r="D60" s="31"/>
      <c r="E60" s="32" t="s">
        <v>116</v>
      </c>
      <c r="F60" s="40" t="s">
        <v>113</v>
      </c>
      <c r="G60" s="33"/>
      <c r="H60" s="34"/>
      <c r="I60" s="35">
        <f t="shared" si="10"/>
        <v>45436.521286231895</v>
      </c>
      <c r="J60" s="36" t="str">
        <f t="shared" si="11"/>
        <v/>
      </c>
      <c r="K60" s="24">
        <f t="shared" si="14"/>
        <v>23</v>
      </c>
      <c r="L60" s="24"/>
      <c r="M60" s="24">
        <f t="shared" si="8"/>
        <v>190</v>
      </c>
      <c r="N60" s="25">
        <f t="shared" si="15"/>
        <v>45436.521286231895</v>
      </c>
      <c r="O60" s="25">
        <f t="shared" si="12"/>
        <v>45436.521286231895</v>
      </c>
      <c r="P60" s="25">
        <f t="shared" si="16"/>
        <v>45436.521286231895</v>
      </c>
      <c r="Q60" s="25"/>
    </row>
    <row r="61" spans="1:22" ht="14.25" customHeight="1" x14ac:dyDescent="0.25">
      <c r="A61" s="29" t="str">
        <f t="shared" si="13"/>
        <v/>
      </c>
      <c r="B61" s="3">
        <f t="shared" si="9"/>
        <v>191</v>
      </c>
      <c r="C61" s="30">
        <v>1</v>
      </c>
      <c r="D61" s="31"/>
      <c r="E61" s="32" t="s">
        <v>117</v>
      </c>
      <c r="F61" s="40" t="s">
        <v>113</v>
      </c>
      <c r="G61" s="33"/>
      <c r="H61" s="34"/>
      <c r="I61" s="35">
        <f t="shared" si="10"/>
        <v>45436.523097826095</v>
      </c>
      <c r="J61" s="36" t="str">
        <f t="shared" si="11"/>
        <v/>
      </c>
      <c r="K61" s="24">
        <f t="shared" si="14"/>
        <v>23</v>
      </c>
      <c r="L61" s="24">
        <v>1</v>
      </c>
      <c r="M61" s="24">
        <f t="shared" si="8"/>
        <v>191</v>
      </c>
      <c r="N61" s="25">
        <f t="shared" si="15"/>
        <v>45436.523097826095</v>
      </c>
      <c r="O61" s="25">
        <f t="shared" si="12"/>
        <v>45436.523097826095</v>
      </c>
      <c r="P61" s="25">
        <f t="shared" si="16"/>
        <v>45436.523097826095</v>
      </c>
      <c r="Q61" s="25"/>
    </row>
    <row r="62" spans="1:22" ht="14.25" customHeight="1" x14ac:dyDescent="0.25">
      <c r="A62" s="29" t="str">
        <f t="shared" si="13"/>
        <v/>
      </c>
      <c r="B62" s="3">
        <f t="shared" si="9"/>
        <v>196.39</v>
      </c>
      <c r="C62" s="30">
        <v>5.39</v>
      </c>
      <c r="D62" s="31"/>
      <c r="E62" s="32" t="s">
        <v>118</v>
      </c>
      <c r="F62" s="40" t="s">
        <v>113</v>
      </c>
      <c r="G62" s="33"/>
      <c r="H62" s="34"/>
      <c r="I62" s="35">
        <f t="shared" si="10"/>
        <v>45436.532862318847</v>
      </c>
      <c r="J62" s="36" t="str">
        <f t="shared" si="11"/>
        <v/>
      </c>
      <c r="K62" s="24">
        <f t="shared" si="14"/>
        <v>23</v>
      </c>
      <c r="L62" s="24"/>
      <c r="M62" s="24">
        <f t="shared" si="8"/>
        <v>196.39</v>
      </c>
      <c r="N62" s="25">
        <f t="shared" si="15"/>
        <v>45436.532862318847</v>
      </c>
      <c r="O62" s="25">
        <f t="shared" si="12"/>
        <v>45436.532862318847</v>
      </c>
      <c r="P62" s="25">
        <f t="shared" si="16"/>
        <v>45436.532862318847</v>
      </c>
      <c r="Q62" s="25"/>
    </row>
    <row r="63" spans="1:22" ht="14.25" customHeight="1" x14ac:dyDescent="0.25">
      <c r="A63" s="29" t="str">
        <f t="shared" si="13"/>
        <v/>
      </c>
      <c r="B63" s="3">
        <f t="shared" si="9"/>
        <v>198.95</v>
      </c>
      <c r="C63" s="30">
        <v>2.56</v>
      </c>
      <c r="D63" s="31"/>
      <c r="E63" s="32" t="s">
        <v>119</v>
      </c>
      <c r="F63" s="40" t="s">
        <v>113</v>
      </c>
      <c r="G63" s="33"/>
      <c r="H63" s="34"/>
      <c r="I63" s="35">
        <f t="shared" si="10"/>
        <v>45436.537500000006</v>
      </c>
      <c r="J63" s="36" t="str">
        <f t="shared" si="11"/>
        <v/>
      </c>
      <c r="K63" s="24">
        <f t="shared" si="14"/>
        <v>23</v>
      </c>
      <c r="L63" s="24">
        <v>1</v>
      </c>
      <c r="M63" s="24">
        <f t="shared" si="8"/>
        <v>198.95</v>
      </c>
      <c r="N63" s="25">
        <f t="shared" si="15"/>
        <v>45436.537500000006</v>
      </c>
      <c r="O63" s="25">
        <f t="shared" si="12"/>
        <v>45436.537500000006</v>
      </c>
      <c r="P63" s="25">
        <f t="shared" si="16"/>
        <v>45436.537500000006</v>
      </c>
      <c r="Q63" s="25"/>
    </row>
    <row r="64" spans="1:22" ht="14.25" customHeight="1" x14ac:dyDescent="0.25">
      <c r="A64" s="29" t="str">
        <f t="shared" si="13"/>
        <v/>
      </c>
      <c r="B64" s="3">
        <f t="shared" si="9"/>
        <v>202.48999999999998</v>
      </c>
      <c r="C64" s="30">
        <v>3.54</v>
      </c>
      <c r="D64" s="31"/>
      <c r="E64" s="32" t="s">
        <v>120</v>
      </c>
      <c r="F64" s="40" t="s">
        <v>113</v>
      </c>
      <c r="G64" s="33"/>
      <c r="H64" s="34"/>
      <c r="I64" s="35">
        <f t="shared" si="10"/>
        <v>45436.543913043482</v>
      </c>
      <c r="J64" s="36" t="str">
        <f t="shared" si="11"/>
        <v/>
      </c>
      <c r="K64" s="24">
        <f t="shared" si="14"/>
        <v>23</v>
      </c>
      <c r="L64" s="24"/>
      <c r="M64" s="24">
        <f t="shared" si="8"/>
        <v>202.48999999999998</v>
      </c>
      <c r="N64" s="25">
        <f t="shared" si="15"/>
        <v>45436.543913043482</v>
      </c>
      <c r="O64" s="25">
        <f t="shared" si="12"/>
        <v>45436.543913043482</v>
      </c>
      <c r="P64" s="25">
        <f t="shared" si="16"/>
        <v>45436.543913043482</v>
      </c>
      <c r="Q64" s="25"/>
    </row>
    <row r="65" spans="1:17" ht="14.25" customHeight="1" x14ac:dyDescent="0.25">
      <c r="A65" s="29" t="str">
        <f t="shared" si="13"/>
        <v/>
      </c>
      <c r="B65" s="3">
        <f t="shared" si="9"/>
        <v>204.82999999999998</v>
      </c>
      <c r="C65" s="30">
        <v>2.34</v>
      </c>
      <c r="D65" s="31"/>
      <c r="E65" s="38" t="s">
        <v>121</v>
      </c>
      <c r="F65" s="63" t="s">
        <v>113</v>
      </c>
      <c r="G65" s="39"/>
      <c r="H65" s="64"/>
      <c r="I65" s="65">
        <f t="shared" si="10"/>
        <v>45436.54815217392</v>
      </c>
      <c r="J65" s="66" t="str">
        <f t="shared" si="11"/>
        <v/>
      </c>
      <c r="K65" s="24">
        <f t="shared" si="14"/>
        <v>23</v>
      </c>
      <c r="L65" s="24">
        <v>1</v>
      </c>
      <c r="M65" s="24">
        <f t="shared" si="8"/>
        <v>204.82999999999998</v>
      </c>
      <c r="N65" s="25">
        <f t="shared" si="15"/>
        <v>45436.54815217392</v>
      </c>
      <c r="O65" s="25">
        <f t="shared" si="12"/>
        <v>45436.54815217392</v>
      </c>
      <c r="P65" s="25">
        <f t="shared" si="16"/>
        <v>45436.54815217392</v>
      </c>
      <c r="Q65" s="25"/>
    </row>
    <row r="66" spans="1:17" ht="14.25" customHeight="1" x14ac:dyDescent="0.25">
      <c r="A66" s="29" t="str">
        <f t="shared" si="13"/>
        <v/>
      </c>
      <c r="B66" s="3">
        <f t="shared" si="9"/>
        <v>207.52999999999997</v>
      </c>
      <c r="C66" s="30">
        <v>2.7</v>
      </c>
      <c r="D66" s="31"/>
      <c r="E66" s="67" t="s">
        <v>122</v>
      </c>
      <c r="F66" s="40" t="s">
        <v>113</v>
      </c>
      <c r="G66" s="33"/>
      <c r="H66" s="34"/>
      <c r="I66" s="35">
        <f t="shared" si="10"/>
        <v>45436.55304347827</v>
      </c>
      <c r="J66" s="36" t="str">
        <f t="shared" si="11"/>
        <v/>
      </c>
      <c r="K66" s="24">
        <f t="shared" si="14"/>
        <v>23</v>
      </c>
      <c r="L66" s="24"/>
      <c r="M66" s="24">
        <f t="shared" si="8"/>
        <v>207.52999999999997</v>
      </c>
      <c r="N66" s="25">
        <f t="shared" si="15"/>
        <v>45436.55304347827</v>
      </c>
      <c r="O66" s="25">
        <f t="shared" si="12"/>
        <v>45436.55304347827</v>
      </c>
      <c r="P66" s="25">
        <f t="shared" si="16"/>
        <v>45436.55304347827</v>
      </c>
      <c r="Q66" s="25"/>
    </row>
    <row r="67" spans="1:17" ht="14.25" customHeight="1" x14ac:dyDescent="0.25">
      <c r="A67" s="29" t="str">
        <f t="shared" si="13"/>
        <v/>
      </c>
      <c r="B67" s="3">
        <f t="shared" si="9"/>
        <v>210.27999999999997</v>
      </c>
      <c r="C67" s="30">
        <v>2.75</v>
      </c>
      <c r="D67" s="31"/>
      <c r="E67" s="67" t="s">
        <v>123</v>
      </c>
      <c r="F67" s="68" t="s">
        <v>124</v>
      </c>
      <c r="G67" s="33"/>
      <c r="H67" s="34"/>
      <c r="I67" s="35">
        <f t="shared" si="10"/>
        <v>45436.558025362327</v>
      </c>
      <c r="J67" s="36" t="str">
        <f t="shared" si="11"/>
        <v/>
      </c>
      <c r="K67" s="24">
        <f t="shared" si="14"/>
        <v>23</v>
      </c>
      <c r="L67" s="24">
        <v>1</v>
      </c>
      <c r="M67" s="24">
        <f t="shared" si="8"/>
        <v>210.27999999999997</v>
      </c>
      <c r="N67" s="25">
        <f t="shared" si="15"/>
        <v>45436.558025362327</v>
      </c>
      <c r="O67" s="25">
        <f t="shared" si="12"/>
        <v>45436.558025362327</v>
      </c>
      <c r="P67" s="25">
        <f t="shared" si="16"/>
        <v>45436.558025362327</v>
      </c>
      <c r="Q67" s="25"/>
    </row>
    <row r="68" spans="1:17" ht="14.25" customHeight="1" x14ac:dyDescent="0.25">
      <c r="A68" s="29" t="str">
        <f t="shared" si="13"/>
        <v/>
      </c>
      <c r="B68" s="3">
        <f t="shared" si="9"/>
        <v>217.59999999999997</v>
      </c>
      <c r="C68" s="30">
        <v>7.32</v>
      </c>
      <c r="D68" s="31"/>
      <c r="E68" s="32" t="s">
        <v>125</v>
      </c>
      <c r="F68" s="40" t="s">
        <v>126</v>
      </c>
      <c r="G68" s="33"/>
      <c r="H68" s="34"/>
      <c r="I68" s="35">
        <f t="shared" si="10"/>
        <v>45436.571286231891</v>
      </c>
      <c r="J68" s="36" t="str">
        <f t="shared" si="11"/>
        <v/>
      </c>
      <c r="K68" s="24">
        <f t="shared" si="14"/>
        <v>23</v>
      </c>
      <c r="L68" s="24"/>
      <c r="M68" s="24">
        <f t="shared" si="8"/>
        <v>217.59999999999997</v>
      </c>
      <c r="N68" s="25">
        <f t="shared" si="15"/>
        <v>45436.571286231891</v>
      </c>
      <c r="O68" s="25">
        <f t="shared" si="12"/>
        <v>45436.571286231891</v>
      </c>
      <c r="P68" s="25">
        <f t="shared" si="16"/>
        <v>45436.571286231891</v>
      </c>
      <c r="Q68" s="25"/>
    </row>
    <row r="69" spans="1:17" ht="14.25" customHeight="1" x14ac:dyDescent="0.25">
      <c r="A69" s="29" t="str">
        <f t="shared" si="13"/>
        <v/>
      </c>
      <c r="B69" s="3">
        <f t="shared" si="9"/>
        <v>220.39999999999998</v>
      </c>
      <c r="C69" s="30">
        <v>2.8</v>
      </c>
      <c r="D69" s="31"/>
      <c r="E69" s="32" t="s">
        <v>127</v>
      </c>
      <c r="F69" s="40" t="s">
        <v>126</v>
      </c>
      <c r="G69" s="39"/>
      <c r="H69" s="34"/>
      <c r="I69" s="35">
        <f t="shared" si="10"/>
        <v>45436.57635869566</v>
      </c>
      <c r="J69" s="36" t="str">
        <f t="shared" si="11"/>
        <v/>
      </c>
      <c r="K69" s="24">
        <f t="shared" si="14"/>
        <v>23</v>
      </c>
      <c r="L69" s="24">
        <v>1</v>
      </c>
      <c r="M69" s="24">
        <f t="shared" si="8"/>
        <v>220.39999999999998</v>
      </c>
      <c r="N69" s="25">
        <f t="shared" si="15"/>
        <v>45436.57635869566</v>
      </c>
      <c r="O69" s="25">
        <f t="shared" si="12"/>
        <v>45436.57635869566</v>
      </c>
      <c r="P69" s="25">
        <f t="shared" si="16"/>
        <v>45436.57635869566</v>
      </c>
      <c r="Q69" s="25"/>
    </row>
    <row r="70" spans="1:17" ht="14.25" customHeight="1" x14ac:dyDescent="0.25">
      <c r="A70" s="29" t="str">
        <f t="shared" si="13"/>
        <v/>
      </c>
      <c r="B70" s="3">
        <f t="shared" si="9"/>
        <v>223.82999999999998</v>
      </c>
      <c r="C70" s="30">
        <v>3.43</v>
      </c>
      <c r="D70" s="31"/>
      <c r="E70" s="32" t="s">
        <v>128</v>
      </c>
      <c r="F70" s="40" t="s">
        <v>129</v>
      </c>
      <c r="G70" s="33"/>
      <c r="H70" s="34"/>
      <c r="I70" s="35">
        <f t="shared" si="10"/>
        <v>45436.582572463776</v>
      </c>
      <c r="J70" s="36" t="str">
        <f t="shared" si="11"/>
        <v/>
      </c>
      <c r="K70" s="24">
        <f t="shared" si="14"/>
        <v>23</v>
      </c>
      <c r="L70" s="24"/>
      <c r="M70" s="24">
        <f t="shared" si="8"/>
        <v>223.82999999999998</v>
      </c>
      <c r="N70" s="25">
        <f t="shared" si="15"/>
        <v>45436.582572463776</v>
      </c>
      <c r="O70" s="25">
        <f t="shared" si="12"/>
        <v>45436.582572463776</v>
      </c>
      <c r="P70" s="25">
        <f t="shared" si="16"/>
        <v>45436.582572463776</v>
      </c>
      <c r="Q70" s="25"/>
    </row>
    <row r="71" spans="1:17" ht="14.25" customHeight="1" x14ac:dyDescent="0.25">
      <c r="A71" s="29" t="str">
        <f t="shared" si="13"/>
        <v/>
      </c>
      <c r="B71" s="3">
        <f t="shared" si="9"/>
        <v>230.32</v>
      </c>
      <c r="C71" s="30">
        <v>6.49</v>
      </c>
      <c r="D71" s="69" t="s">
        <v>19</v>
      </c>
      <c r="E71" s="32" t="s">
        <v>130</v>
      </c>
      <c r="F71" s="40" t="s">
        <v>131</v>
      </c>
      <c r="G71" s="33">
        <v>1.0416666666666666E-2</v>
      </c>
      <c r="H71" s="34"/>
      <c r="I71" s="35">
        <f t="shared" si="10"/>
        <v>45436.594329710155</v>
      </c>
      <c r="J71" s="36">
        <f t="shared" si="11"/>
        <v>45436.604746376819</v>
      </c>
      <c r="K71" s="24">
        <f t="shared" si="14"/>
        <v>23</v>
      </c>
      <c r="L71" s="24">
        <v>1</v>
      </c>
      <c r="M71" s="24">
        <f t="shared" si="8"/>
        <v>230.32</v>
      </c>
      <c r="N71" s="25">
        <f t="shared" si="15"/>
        <v>45436.594329710155</v>
      </c>
      <c r="O71" s="25">
        <f t="shared" si="12"/>
        <v>45436.604746376819</v>
      </c>
      <c r="P71" s="25">
        <f t="shared" si="16"/>
        <v>45436.594329710155</v>
      </c>
      <c r="Q71" s="25"/>
    </row>
    <row r="72" spans="1:17" ht="14.25" customHeight="1" x14ac:dyDescent="0.25">
      <c r="A72" s="29" t="str">
        <f t="shared" si="13"/>
        <v/>
      </c>
      <c r="B72" s="3">
        <f t="shared" si="9"/>
        <v>236.51999999999998</v>
      </c>
      <c r="C72" s="30">
        <v>6.2</v>
      </c>
      <c r="D72" s="31"/>
      <c r="E72" s="32" t="s">
        <v>132</v>
      </c>
      <c r="F72" s="40" t="s">
        <v>133</v>
      </c>
      <c r="G72" s="33"/>
      <c r="H72" s="34"/>
      <c r="I72" s="35">
        <f t="shared" si="10"/>
        <v>45436.615978260874</v>
      </c>
      <c r="J72" s="36" t="str">
        <f t="shared" si="11"/>
        <v/>
      </c>
      <c r="K72" s="24">
        <f t="shared" si="14"/>
        <v>23</v>
      </c>
      <c r="L72" s="24"/>
      <c r="M72" s="24">
        <f t="shared" si="8"/>
        <v>236.51999999999998</v>
      </c>
      <c r="N72" s="25">
        <f t="shared" si="15"/>
        <v>45436.615978260874</v>
      </c>
      <c r="O72" s="25">
        <f t="shared" si="12"/>
        <v>45436.615978260874</v>
      </c>
      <c r="P72" s="25">
        <f t="shared" si="16"/>
        <v>45436.615978260874</v>
      </c>
      <c r="Q72" s="25"/>
    </row>
    <row r="73" spans="1:17" ht="14.25" customHeight="1" x14ac:dyDescent="0.25">
      <c r="A73" s="29" t="str">
        <f t="shared" si="13"/>
        <v/>
      </c>
      <c r="B73" s="3">
        <f t="shared" si="9"/>
        <v>239.27999999999997</v>
      </c>
      <c r="C73" s="30">
        <v>2.76</v>
      </c>
      <c r="D73" s="31"/>
      <c r="E73" s="32" t="s">
        <v>134</v>
      </c>
      <c r="F73" s="40" t="s">
        <v>133</v>
      </c>
      <c r="G73" s="39"/>
      <c r="H73" s="34"/>
      <c r="I73" s="35">
        <f t="shared" si="10"/>
        <v>45436.620978260871</v>
      </c>
      <c r="J73" s="36" t="str">
        <f t="shared" si="11"/>
        <v/>
      </c>
      <c r="K73" s="24">
        <f t="shared" si="14"/>
        <v>23</v>
      </c>
      <c r="L73" s="24">
        <v>1</v>
      </c>
      <c r="M73" s="24">
        <f t="shared" si="8"/>
        <v>239.27999999999997</v>
      </c>
      <c r="N73" s="25">
        <f t="shared" si="15"/>
        <v>45436.620978260871</v>
      </c>
      <c r="O73" s="25">
        <f t="shared" si="12"/>
        <v>45436.620978260871</v>
      </c>
      <c r="P73" s="25">
        <f t="shared" si="16"/>
        <v>45436.620978260871</v>
      </c>
      <c r="Q73" s="25"/>
    </row>
    <row r="74" spans="1:17" ht="14.25" customHeight="1" x14ac:dyDescent="0.25">
      <c r="A74" s="29" t="str">
        <f t="shared" si="13"/>
        <v/>
      </c>
      <c r="B74" s="70">
        <f t="shared" si="9"/>
        <v>242.65999999999997</v>
      </c>
      <c r="C74" s="71">
        <v>3.38</v>
      </c>
      <c r="D74" s="43"/>
      <c r="E74" s="72" t="s">
        <v>135</v>
      </c>
      <c r="F74" s="73" t="s">
        <v>133</v>
      </c>
      <c r="G74" s="45"/>
      <c r="H74" s="74"/>
      <c r="I74" s="75">
        <f t="shared" si="10"/>
        <v>45436.627101449274</v>
      </c>
      <c r="J74" s="76" t="str">
        <f t="shared" si="11"/>
        <v/>
      </c>
      <c r="K74" s="24">
        <f t="shared" si="14"/>
        <v>23</v>
      </c>
      <c r="L74" s="24"/>
      <c r="M74" s="24">
        <f t="shared" si="8"/>
        <v>242.65999999999997</v>
      </c>
      <c r="N74" s="25">
        <f t="shared" si="15"/>
        <v>45436.627101449274</v>
      </c>
      <c r="O74" s="25">
        <f t="shared" si="12"/>
        <v>45436.627101449274</v>
      </c>
      <c r="P74" s="25">
        <f t="shared" si="16"/>
        <v>45436.627101449274</v>
      </c>
      <c r="Q74" s="25"/>
    </row>
    <row r="75" spans="1:17" ht="14.25" customHeight="1" x14ac:dyDescent="0.25">
      <c r="A75" s="29" t="str">
        <f t="shared" si="13"/>
        <v/>
      </c>
      <c r="B75" s="3">
        <f t="shared" si="9"/>
        <v>245.32999999999996</v>
      </c>
      <c r="C75" s="30">
        <v>2.67</v>
      </c>
      <c r="D75" s="31"/>
      <c r="E75" s="32" t="s">
        <v>136</v>
      </c>
      <c r="F75" s="40" t="s">
        <v>133</v>
      </c>
      <c r="G75" s="39"/>
      <c r="H75" s="34"/>
      <c r="I75" s="35">
        <f t="shared" si="10"/>
        <v>45436.631938405793</v>
      </c>
      <c r="J75" s="36" t="str">
        <f t="shared" si="11"/>
        <v/>
      </c>
      <c r="K75" s="24">
        <f t="shared" si="14"/>
        <v>23</v>
      </c>
      <c r="L75" s="24">
        <v>1</v>
      </c>
      <c r="M75" s="24">
        <f t="shared" si="8"/>
        <v>245.32999999999996</v>
      </c>
      <c r="N75" s="25">
        <f t="shared" si="15"/>
        <v>45436.631938405793</v>
      </c>
      <c r="O75" s="25">
        <f t="shared" si="12"/>
        <v>45436.631938405793</v>
      </c>
      <c r="P75" s="25">
        <f t="shared" si="16"/>
        <v>45436.631938405793</v>
      </c>
      <c r="Q75" s="25"/>
    </row>
    <row r="76" spans="1:17" ht="14.25" customHeight="1" x14ac:dyDescent="0.25">
      <c r="A76" s="29" t="str">
        <f t="shared" si="13"/>
        <v/>
      </c>
      <c r="B76" s="3">
        <f t="shared" si="9"/>
        <v>253.11999999999995</v>
      </c>
      <c r="C76" s="30">
        <v>7.79</v>
      </c>
      <c r="D76" s="31"/>
      <c r="E76" s="32" t="s">
        <v>137</v>
      </c>
      <c r="F76" s="40" t="s">
        <v>138</v>
      </c>
      <c r="G76" s="33"/>
      <c r="H76" s="34"/>
      <c r="I76" s="35">
        <f t="shared" si="10"/>
        <v>45436.646050724637</v>
      </c>
      <c r="J76" s="36" t="str">
        <f t="shared" si="11"/>
        <v/>
      </c>
      <c r="K76" s="24">
        <f t="shared" si="14"/>
        <v>23</v>
      </c>
      <c r="L76" s="24"/>
      <c r="M76" s="24">
        <f t="shared" si="8"/>
        <v>253.11999999999995</v>
      </c>
      <c r="N76" s="25">
        <f t="shared" si="15"/>
        <v>45436.646050724637</v>
      </c>
      <c r="O76" s="25">
        <f t="shared" si="12"/>
        <v>45436.646050724637</v>
      </c>
      <c r="P76" s="25">
        <f t="shared" si="16"/>
        <v>45436.646050724637</v>
      </c>
      <c r="Q76" s="25"/>
    </row>
    <row r="77" spans="1:17" ht="14.25" customHeight="1" x14ac:dyDescent="0.25">
      <c r="A77" s="29" t="str">
        <f t="shared" si="13"/>
        <v/>
      </c>
      <c r="B77" s="3">
        <f t="shared" si="9"/>
        <v>261.29999999999995</v>
      </c>
      <c r="C77" s="30">
        <v>8.18</v>
      </c>
      <c r="D77" s="31"/>
      <c r="E77" s="32" t="s">
        <v>139</v>
      </c>
      <c r="F77" s="40" t="s">
        <v>140</v>
      </c>
      <c r="G77" s="33"/>
      <c r="H77" s="34"/>
      <c r="I77" s="35">
        <f t="shared" si="10"/>
        <v>45436.660869565218</v>
      </c>
      <c r="J77" s="36" t="str">
        <f t="shared" si="11"/>
        <v/>
      </c>
      <c r="K77" s="24">
        <f t="shared" si="14"/>
        <v>23</v>
      </c>
      <c r="L77" s="24">
        <v>1</v>
      </c>
      <c r="M77" s="24">
        <f t="shared" si="8"/>
        <v>261.29999999999995</v>
      </c>
      <c r="N77" s="25">
        <f t="shared" si="15"/>
        <v>45436.660869565218</v>
      </c>
      <c r="O77" s="25">
        <f t="shared" si="12"/>
        <v>45436.660869565218</v>
      </c>
      <c r="P77" s="25">
        <f t="shared" si="16"/>
        <v>45436.660869565218</v>
      </c>
      <c r="Q77" s="25"/>
    </row>
    <row r="78" spans="1:17" ht="14.25" customHeight="1" x14ac:dyDescent="0.25">
      <c r="A78" s="29" t="str">
        <f t="shared" si="13"/>
        <v/>
      </c>
      <c r="B78" s="3">
        <f t="shared" si="9"/>
        <v>262.35999999999996</v>
      </c>
      <c r="C78" s="30">
        <v>1.06</v>
      </c>
      <c r="D78" s="31"/>
      <c r="E78" s="32" t="s">
        <v>141</v>
      </c>
      <c r="F78" s="40" t="s">
        <v>140</v>
      </c>
      <c r="G78" s="33"/>
      <c r="H78" s="34"/>
      <c r="I78" s="35">
        <f t="shared" si="10"/>
        <v>45436.662789855072</v>
      </c>
      <c r="J78" s="36" t="str">
        <f t="shared" si="11"/>
        <v/>
      </c>
      <c r="K78" s="24">
        <f t="shared" si="14"/>
        <v>23</v>
      </c>
      <c r="L78" s="24"/>
      <c r="M78" s="24">
        <f t="shared" si="8"/>
        <v>262.35999999999996</v>
      </c>
      <c r="N78" s="25">
        <f t="shared" si="15"/>
        <v>45436.662789855072</v>
      </c>
      <c r="O78" s="25">
        <f t="shared" si="12"/>
        <v>45436.662789855072</v>
      </c>
      <c r="P78" s="25">
        <f t="shared" si="16"/>
        <v>45436.662789855072</v>
      </c>
      <c r="Q78" s="25"/>
    </row>
    <row r="79" spans="1:17" ht="14.25" customHeight="1" x14ac:dyDescent="0.25">
      <c r="A79" s="29" t="str">
        <f t="shared" si="13"/>
        <v/>
      </c>
      <c r="B79" s="3">
        <f t="shared" si="9"/>
        <v>266.21999999999997</v>
      </c>
      <c r="C79" s="30">
        <v>3.86</v>
      </c>
      <c r="D79" s="31"/>
      <c r="E79" s="32" t="s">
        <v>142</v>
      </c>
      <c r="F79" s="40" t="s">
        <v>140</v>
      </c>
      <c r="G79" s="33"/>
      <c r="H79" s="34"/>
      <c r="I79" s="35">
        <f t="shared" si="10"/>
        <v>45436.669782608697</v>
      </c>
      <c r="J79" s="36" t="str">
        <f t="shared" si="11"/>
        <v/>
      </c>
      <c r="K79" s="24">
        <f t="shared" si="14"/>
        <v>23</v>
      </c>
      <c r="L79" s="24">
        <v>1</v>
      </c>
      <c r="M79" s="24">
        <f t="shared" si="8"/>
        <v>266.21999999999997</v>
      </c>
      <c r="N79" s="25">
        <f t="shared" si="15"/>
        <v>45436.669782608697</v>
      </c>
      <c r="O79" s="25">
        <f t="shared" si="12"/>
        <v>45436.669782608697</v>
      </c>
      <c r="P79" s="25">
        <f t="shared" si="16"/>
        <v>45436.669782608697</v>
      </c>
      <c r="Q79" s="25"/>
    </row>
    <row r="80" spans="1:17" ht="14.25" customHeight="1" x14ac:dyDescent="0.25">
      <c r="A80" s="29" t="str">
        <f t="shared" si="13"/>
        <v/>
      </c>
      <c r="B80" s="3">
        <f t="shared" ref="B80:B111" si="17">IF($C80="","",$M80)</f>
        <v>270.05999999999995</v>
      </c>
      <c r="C80" s="30">
        <v>3.84</v>
      </c>
      <c r="D80" s="31"/>
      <c r="E80" s="32" t="s">
        <v>143</v>
      </c>
      <c r="F80" s="40" t="s">
        <v>140</v>
      </c>
      <c r="G80" s="39"/>
      <c r="H80" s="64"/>
      <c r="I80" s="35">
        <f t="shared" ref="I80:I111" si="18">IF($C80="","",$N80)</f>
        <v>45436.676739130438</v>
      </c>
      <c r="J80" s="36" t="str">
        <f t="shared" ref="J80:J111" si="19">IF($G80=0,"",$O80)</f>
        <v/>
      </c>
      <c r="K80" s="24">
        <f t="shared" si="14"/>
        <v>23</v>
      </c>
      <c r="L80" s="24"/>
      <c r="M80" s="24">
        <f t="shared" si="8"/>
        <v>270.05999999999995</v>
      </c>
      <c r="N80" s="25">
        <f t="shared" si="15"/>
        <v>45436.676739130438</v>
      </c>
      <c r="O80" s="25">
        <f t="shared" ref="O80:O111" si="20">$N80+$G80</f>
        <v>45436.676739130438</v>
      </c>
      <c r="P80" s="25">
        <f t="shared" si="16"/>
        <v>45436.676739130438</v>
      </c>
      <c r="Q80" s="25"/>
    </row>
    <row r="81" spans="1:17" ht="14.25" customHeight="1" x14ac:dyDescent="0.25">
      <c r="A81" s="29" t="str">
        <f t="shared" ref="A81:A144" si="21">IF(DAY($P81)&lt;&gt;DAY($P80),$P81,"")</f>
        <v/>
      </c>
      <c r="B81" s="3">
        <f t="shared" si="17"/>
        <v>272.18999999999994</v>
      </c>
      <c r="C81" s="30">
        <v>2.13</v>
      </c>
      <c r="D81" s="31"/>
      <c r="E81" s="32" t="s">
        <v>144</v>
      </c>
      <c r="F81" s="40" t="s">
        <v>140</v>
      </c>
      <c r="G81" s="33"/>
      <c r="H81" s="34"/>
      <c r="I81" s="35">
        <f t="shared" si="18"/>
        <v>45436.680597826089</v>
      </c>
      <c r="J81" s="36" t="str">
        <f t="shared" si="19"/>
        <v/>
      </c>
      <c r="K81" s="24">
        <f t="shared" ref="K81:K112" si="22">IF($H81="",$K80,$H81)</f>
        <v>23</v>
      </c>
      <c r="L81" s="24">
        <v>1</v>
      </c>
      <c r="M81" s="24">
        <f t="shared" si="8"/>
        <v>272.18999999999994</v>
      </c>
      <c r="N81" s="25">
        <f t="shared" ref="N81:N112" si="23">$O80+$C81/$K81/24</f>
        <v>45436.680597826089</v>
      </c>
      <c r="O81" s="25">
        <f t="shared" si="20"/>
        <v>45436.680597826089</v>
      </c>
      <c r="P81" s="25">
        <f t="shared" ref="P81:P112" si="24">IF($C81="",$P80,$N81)</f>
        <v>45436.680597826089</v>
      </c>
      <c r="Q81" s="25"/>
    </row>
    <row r="82" spans="1:17" ht="14.25" customHeight="1" x14ac:dyDescent="0.25">
      <c r="A82" s="29" t="str">
        <f t="shared" si="21"/>
        <v/>
      </c>
      <c r="B82" s="3">
        <f t="shared" si="17"/>
        <v>276.05999999999995</v>
      </c>
      <c r="C82" s="30">
        <v>3.87</v>
      </c>
      <c r="D82" s="31"/>
      <c r="E82" s="32" t="s">
        <v>145</v>
      </c>
      <c r="F82" s="40" t="s">
        <v>140</v>
      </c>
      <c r="G82" s="33"/>
      <c r="H82" s="34"/>
      <c r="I82" s="35">
        <f t="shared" si="18"/>
        <v>45436.687608695654</v>
      </c>
      <c r="J82" s="36" t="str">
        <f t="shared" si="19"/>
        <v/>
      </c>
      <c r="K82" s="24">
        <f t="shared" si="22"/>
        <v>23</v>
      </c>
      <c r="L82" s="24"/>
      <c r="M82" s="24">
        <f t="shared" ref="M82:M145" si="25">IF($G81&gt;0.5,$C82,$C82+$M81)</f>
        <v>276.05999999999995</v>
      </c>
      <c r="N82" s="25">
        <f t="shared" si="23"/>
        <v>45436.687608695654</v>
      </c>
      <c r="O82" s="25">
        <f t="shared" si="20"/>
        <v>45436.687608695654</v>
      </c>
      <c r="P82" s="25">
        <f t="shared" si="24"/>
        <v>45436.687608695654</v>
      </c>
      <c r="Q82" s="25"/>
    </row>
    <row r="83" spans="1:17" ht="14.25" customHeight="1" x14ac:dyDescent="0.25">
      <c r="A83" s="29" t="str">
        <f t="shared" si="21"/>
        <v/>
      </c>
      <c r="B83" s="3">
        <f t="shared" si="17"/>
        <v>277.99999999999994</v>
      </c>
      <c r="C83" s="30">
        <v>1.94</v>
      </c>
      <c r="D83" s="31"/>
      <c r="E83" s="38" t="s">
        <v>146</v>
      </c>
      <c r="F83" s="63" t="s">
        <v>147</v>
      </c>
      <c r="G83" s="39"/>
      <c r="H83" s="64"/>
      <c r="I83" s="65">
        <f t="shared" si="18"/>
        <v>45436.691123188408</v>
      </c>
      <c r="J83" s="66" t="str">
        <f t="shared" si="19"/>
        <v/>
      </c>
      <c r="K83" s="24">
        <f t="shared" si="22"/>
        <v>23</v>
      </c>
      <c r="L83" s="24">
        <v>1</v>
      </c>
      <c r="M83" s="24">
        <f t="shared" si="25"/>
        <v>277.99999999999994</v>
      </c>
      <c r="N83" s="25">
        <f t="shared" si="23"/>
        <v>45436.691123188408</v>
      </c>
      <c r="O83" s="25">
        <f t="shared" si="20"/>
        <v>45436.691123188408</v>
      </c>
      <c r="P83" s="25">
        <f t="shared" si="24"/>
        <v>45436.691123188408</v>
      </c>
      <c r="Q83" s="25"/>
    </row>
    <row r="84" spans="1:17" ht="14.25" customHeight="1" x14ac:dyDescent="0.25">
      <c r="A84" s="29" t="str">
        <f t="shared" si="21"/>
        <v/>
      </c>
      <c r="B84" s="3">
        <f t="shared" si="17"/>
        <v>281.88999999999993</v>
      </c>
      <c r="C84" s="30">
        <v>3.89</v>
      </c>
      <c r="D84" s="31"/>
      <c r="E84" s="32" t="s">
        <v>148</v>
      </c>
      <c r="F84" s="40" t="s">
        <v>149</v>
      </c>
      <c r="G84" s="33"/>
      <c r="H84" s="34"/>
      <c r="I84" s="35">
        <f t="shared" si="18"/>
        <v>45436.698170289856</v>
      </c>
      <c r="J84" s="36" t="str">
        <f t="shared" si="19"/>
        <v/>
      </c>
      <c r="K84" s="24">
        <f t="shared" si="22"/>
        <v>23</v>
      </c>
      <c r="L84" s="24"/>
      <c r="M84" s="24">
        <f t="shared" si="25"/>
        <v>281.88999999999993</v>
      </c>
      <c r="N84" s="25">
        <f t="shared" si="23"/>
        <v>45436.698170289856</v>
      </c>
      <c r="O84" s="25">
        <f t="shared" si="20"/>
        <v>45436.698170289856</v>
      </c>
      <c r="P84" s="25">
        <f t="shared" si="24"/>
        <v>45436.698170289856</v>
      </c>
      <c r="Q84" s="25"/>
    </row>
    <row r="85" spans="1:17" ht="14.25" customHeight="1" x14ac:dyDescent="0.25">
      <c r="A85" s="29" t="str">
        <f t="shared" si="21"/>
        <v/>
      </c>
      <c r="B85" s="3">
        <f t="shared" si="17"/>
        <v>287.46999999999991</v>
      </c>
      <c r="C85" s="30">
        <v>5.58</v>
      </c>
      <c r="D85" s="31"/>
      <c r="E85" s="2" t="s">
        <v>150</v>
      </c>
      <c r="F85" s="40" t="s">
        <v>149</v>
      </c>
      <c r="G85" s="33"/>
      <c r="H85" s="34"/>
      <c r="I85" s="35">
        <f t="shared" si="18"/>
        <v>45436.708278985505</v>
      </c>
      <c r="J85" s="36" t="str">
        <f t="shared" si="19"/>
        <v/>
      </c>
      <c r="K85" s="24">
        <f t="shared" si="22"/>
        <v>23</v>
      </c>
      <c r="L85" s="24">
        <v>1</v>
      </c>
      <c r="M85" s="24">
        <f t="shared" si="25"/>
        <v>287.46999999999991</v>
      </c>
      <c r="N85" s="25">
        <f t="shared" si="23"/>
        <v>45436.708278985505</v>
      </c>
      <c r="O85" s="25">
        <f t="shared" si="20"/>
        <v>45436.708278985505</v>
      </c>
      <c r="P85" s="25">
        <f t="shared" si="24"/>
        <v>45436.708278985505</v>
      </c>
      <c r="Q85" s="25"/>
    </row>
    <row r="86" spans="1:17" ht="14.25" customHeight="1" x14ac:dyDescent="0.25">
      <c r="A86" s="29" t="str">
        <f t="shared" si="21"/>
        <v/>
      </c>
      <c r="B86" s="3">
        <f t="shared" si="17"/>
        <v>291.28999999999991</v>
      </c>
      <c r="C86" s="30">
        <v>3.82</v>
      </c>
      <c r="D86" s="31"/>
      <c r="E86" s="32" t="s">
        <v>151</v>
      </c>
      <c r="F86" s="1" t="s">
        <v>149</v>
      </c>
      <c r="G86" s="33"/>
      <c r="H86" s="34"/>
      <c r="I86" s="35">
        <f t="shared" si="18"/>
        <v>45436.715199275357</v>
      </c>
      <c r="J86" s="36" t="str">
        <f t="shared" si="19"/>
        <v/>
      </c>
      <c r="K86" s="24">
        <f t="shared" si="22"/>
        <v>23</v>
      </c>
      <c r="L86" s="24"/>
      <c r="M86" s="24">
        <f t="shared" si="25"/>
        <v>291.28999999999991</v>
      </c>
      <c r="N86" s="25">
        <f t="shared" si="23"/>
        <v>45436.715199275357</v>
      </c>
      <c r="O86" s="25">
        <f t="shared" si="20"/>
        <v>45436.715199275357</v>
      </c>
      <c r="P86" s="25">
        <f t="shared" si="24"/>
        <v>45436.715199275357</v>
      </c>
      <c r="Q86" s="25"/>
    </row>
    <row r="87" spans="1:17" ht="14.25" customHeight="1" x14ac:dyDescent="0.25">
      <c r="A87" s="29" t="str">
        <f t="shared" si="21"/>
        <v/>
      </c>
      <c r="B87" s="3">
        <f t="shared" si="17"/>
        <v>297.1099999999999</v>
      </c>
      <c r="C87" s="30">
        <v>5.82</v>
      </c>
      <c r="D87" s="31"/>
      <c r="E87" s="32" t="s">
        <v>152</v>
      </c>
      <c r="F87" s="40" t="s">
        <v>153</v>
      </c>
      <c r="G87" s="33"/>
      <c r="H87" s="34"/>
      <c r="I87" s="35">
        <f t="shared" si="18"/>
        <v>45436.725742753617</v>
      </c>
      <c r="J87" s="36" t="str">
        <f t="shared" si="19"/>
        <v/>
      </c>
      <c r="K87" s="24">
        <f t="shared" si="22"/>
        <v>23</v>
      </c>
      <c r="L87" s="24">
        <v>1</v>
      </c>
      <c r="M87" s="24">
        <f t="shared" si="25"/>
        <v>297.1099999999999</v>
      </c>
      <c r="N87" s="25">
        <f t="shared" si="23"/>
        <v>45436.725742753617</v>
      </c>
      <c r="O87" s="25">
        <f t="shared" si="20"/>
        <v>45436.725742753617</v>
      </c>
      <c r="P87" s="25">
        <f t="shared" si="24"/>
        <v>45436.725742753617</v>
      </c>
      <c r="Q87" s="25"/>
    </row>
    <row r="88" spans="1:17" ht="14.25" customHeight="1" x14ac:dyDescent="0.25">
      <c r="A88" s="29" t="str">
        <f t="shared" si="21"/>
        <v/>
      </c>
      <c r="B88" s="3">
        <f t="shared" si="17"/>
        <v>302.7299999999999</v>
      </c>
      <c r="C88" s="30">
        <v>5.62</v>
      </c>
      <c r="D88" s="31"/>
      <c r="E88" s="32" t="s">
        <v>154</v>
      </c>
      <c r="F88" s="1" t="s">
        <v>153</v>
      </c>
      <c r="G88" s="33"/>
      <c r="H88" s="34"/>
      <c r="I88" s="35">
        <f t="shared" si="18"/>
        <v>45436.735923913038</v>
      </c>
      <c r="J88" s="36" t="str">
        <f t="shared" si="19"/>
        <v/>
      </c>
      <c r="K88" s="24">
        <f t="shared" si="22"/>
        <v>23</v>
      </c>
      <c r="L88" s="24"/>
      <c r="M88" s="24">
        <f t="shared" si="25"/>
        <v>302.7299999999999</v>
      </c>
      <c r="N88" s="25">
        <f t="shared" si="23"/>
        <v>45436.735923913038</v>
      </c>
      <c r="O88" s="25">
        <f t="shared" si="20"/>
        <v>45436.735923913038</v>
      </c>
      <c r="P88" s="25">
        <f t="shared" si="24"/>
        <v>45436.735923913038</v>
      </c>
      <c r="Q88" s="25"/>
    </row>
    <row r="89" spans="1:17" ht="14.25" customHeight="1" x14ac:dyDescent="0.25">
      <c r="A89" s="29" t="str">
        <f t="shared" si="21"/>
        <v/>
      </c>
      <c r="B89" s="3">
        <f t="shared" si="17"/>
        <v>306.31999999999988</v>
      </c>
      <c r="C89" s="30">
        <v>3.59</v>
      </c>
      <c r="D89" s="31"/>
      <c r="E89" s="32" t="s">
        <v>155</v>
      </c>
      <c r="F89" s="40" t="s">
        <v>153</v>
      </c>
      <c r="G89" s="33"/>
      <c r="H89" s="34"/>
      <c r="I89" s="35">
        <f t="shared" si="18"/>
        <v>45436.742427536228</v>
      </c>
      <c r="J89" s="36" t="str">
        <f t="shared" si="19"/>
        <v/>
      </c>
      <c r="K89" s="24">
        <f t="shared" si="22"/>
        <v>23</v>
      </c>
      <c r="L89" s="24">
        <v>1</v>
      </c>
      <c r="M89" s="24">
        <f t="shared" si="25"/>
        <v>306.31999999999988</v>
      </c>
      <c r="N89" s="25">
        <f t="shared" si="23"/>
        <v>45436.742427536228</v>
      </c>
      <c r="O89" s="25">
        <f t="shared" si="20"/>
        <v>45436.742427536228</v>
      </c>
      <c r="P89" s="25">
        <f t="shared" si="24"/>
        <v>45436.742427536228</v>
      </c>
      <c r="Q89" s="25"/>
    </row>
    <row r="90" spans="1:17" ht="14.25" customHeight="1" x14ac:dyDescent="0.25">
      <c r="A90" s="29" t="str">
        <f t="shared" si="21"/>
        <v/>
      </c>
      <c r="B90" s="3">
        <f t="shared" si="17"/>
        <v>309.2299999999999</v>
      </c>
      <c r="C90" s="30">
        <v>2.91</v>
      </c>
      <c r="D90" s="31" t="s">
        <v>19</v>
      </c>
      <c r="E90" s="2" t="s">
        <v>156</v>
      </c>
      <c r="F90" s="1" t="s">
        <v>157</v>
      </c>
      <c r="G90" s="33">
        <v>0.47916666666666669</v>
      </c>
      <c r="H90" s="34"/>
      <c r="I90" s="35">
        <f t="shared" si="18"/>
        <v>45436.747699275358</v>
      </c>
      <c r="J90" s="36">
        <f t="shared" si="19"/>
        <v>45437.226865942022</v>
      </c>
      <c r="K90" s="24">
        <f t="shared" si="22"/>
        <v>23</v>
      </c>
      <c r="L90" s="24"/>
      <c r="M90" s="24">
        <f t="shared" si="25"/>
        <v>309.2299999999999</v>
      </c>
      <c r="N90" s="25">
        <f t="shared" si="23"/>
        <v>45436.747699275358</v>
      </c>
      <c r="O90" s="25">
        <f t="shared" si="20"/>
        <v>45437.226865942022</v>
      </c>
      <c r="P90" s="25">
        <f t="shared" si="24"/>
        <v>45436.747699275358</v>
      </c>
      <c r="Q90" s="25"/>
    </row>
    <row r="91" spans="1:17" ht="14.25" customHeight="1" x14ac:dyDescent="0.25">
      <c r="A91" s="29">
        <f t="shared" si="21"/>
        <v>45437.232499999991</v>
      </c>
      <c r="B91" s="3">
        <f t="shared" si="17"/>
        <v>312.33999999999992</v>
      </c>
      <c r="C91" s="30">
        <v>3.11</v>
      </c>
      <c r="D91" s="31"/>
      <c r="E91" s="32" t="s">
        <v>158</v>
      </c>
      <c r="F91" s="40" t="s">
        <v>153</v>
      </c>
      <c r="G91" s="33"/>
      <c r="H91" s="34"/>
      <c r="I91" s="35">
        <f t="shared" si="18"/>
        <v>45437.232499999991</v>
      </c>
      <c r="J91" s="36" t="str">
        <f t="shared" si="19"/>
        <v/>
      </c>
      <c r="K91" s="24">
        <f t="shared" si="22"/>
        <v>23</v>
      </c>
      <c r="L91" s="24">
        <v>1</v>
      </c>
      <c r="M91" s="24">
        <f t="shared" si="25"/>
        <v>312.33999999999992</v>
      </c>
      <c r="N91" s="25">
        <f t="shared" si="23"/>
        <v>45437.232499999991</v>
      </c>
      <c r="O91" s="25">
        <f t="shared" si="20"/>
        <v>45437.232499999991</v>
      </c>
      <c r="P91" s="25">
        <f t="shared" si="24"/>
        <v>45437.232499999991</v>
      </c>
      <c r="Q91" s="25"/>
    </row>
    <row r="92" spans="1:17" ht="14.25" customHeight="1" x14ac:dyDescent="0.25">
      <c r="A92" s="29" t="str">
        <f t="shared" si="21"/>
        <v/>
      </c>
      <c r="B92" s="3">
        <f t="shared" si="17"/>
        <v>316.99999999999994</v>
      </c>
      <c r="C92" s="30">
        <v>4.66</v>
      </c>
      <c r="D92" s="31"/>
      <c r="E92" s="32" t="s">
        <v>159</v>
      </c>
      <c r="F92" s="40" t="s">
        <v>153</v>
      </c>
      <c r="G92" s="33"/>
      <c r="H92" s="34"/>
      <c r="I92" s="35">
        <f t="shared" si="18"/>
        <v>45437.240942028977</v>
      </c>
      <c r="J92" s="36" t="str">
        <f t="shared" si="19"/>
        <v/>
      </c>
      <c r="K92" s="24">
        <f t="shared" si="22"/>
        <v>23</v>
      </c>
      <c r="L92" s="24"/>
      <c r="M92" s="24">
        <f t="shared" si="25"/>
        <v>316.99999999999994</v>
      </c>
      <c r="N92" s="25">
        <f t="shared" si="23"/>
        <v>45437.240942028977</v>
      </c>
      <c r="O92" s="25">
        <f t="shared" si="20"/>
        <v>45437.240942028977</v>
      </c>
      <c r="P92" s="25">
        <f t="shared" si="24"/>
        <v>45437.240942028977</v>
      </c>
      <c r="Q92" s="25"/>
    </row>
    <row r="93" spans="1:17" ht="14.25" customHeight="1" x14ac:dyDescent="0.25">
      <c r="A93" s="29" t="str">
        <f t="shared" si="21"/>
        <v/>
      </c>
      <c r="B93" s="3">
        <f t="shared" si="17"/>
        <v>318.02999999999992</v>
      </c>
      <c r="C93" s="30">
        <v>1.03</v>
      </c>
      <c r="D93" s="31"/>
      <c r="E93" s="32" t="s">
        <v>160</v>
      </c>
      <c r="F93" s="40" t="s">
        <v>153</v>
      </c>
      <c r="G93" s="33"/>
      <c r="H93" s="34"/>
      <c r="I93" s="35">
        <f t="shared" si="18"/>
        <v>45437.242807971008</v>
      </c>
      <c r="J93" s="36" t="str">
        <f t="shared" si="19"/>
        <v/>
      </c>
      <c r="K93" s="24">
        <f t="shared" si="22"/>
        <v>23</v>
      </c>
      <c r="L93" s="24">
        <v>1</v>
      </c>
      <c r="M93" s="24">
        <f t="shared" si="25"/>
        <v>318.02999999999992</v>
      </c>
      <c r="N93" s="25">
        <f t="shared" si="23"/>
        <v>45437.242807971008</v>
      </c>
      <c r="O93" s="25">
        <f t="shared" si="20"/>
        <v>45437.242807971008</v>
      </c>
      <c r="P93" s="25">
        <f t="shared" si="24"/>
        <v>45437.242807971008</v>
      </c>
      <c r="Q93" s="25"/>
    </row>
    <row r="94" spans="1:17" ht="17.399999999999999" x14ac:dyDescent="0.25">
      <c r="A94" s="29" t="str">
        <f t="shared" si="21"/>
        <v/>
      </c>
      <c r="B94" s="3">
        <f t="shared" si="17"/>
        <v>321.36999999999989</v>
      </c>
      <c r="C94" s="30">
        <v>3.34</v>
      </c>
      <c r="D94" s="69"/>
      <c r="E94" s="32" t="s">
        <v>161</v>
      </c>
      <c r="F94" s="40" t="s">
        <v>153</v>
      </c>
      <c r="G94" s="56"/>
      <c r="H94" s="34"/>
      <c r="I94" s="35">
        <f t="shared" si="18"/>
        <v>45437.248858695646</v>
      </c>
      <c r="J94" s="36" t="str">
        <f t="shared" si="19"/>
        <v/>
      </c>
      <c r="K94" s="24">
        <f t="shared" si="22"/>
        <v>23</v>
      </c>
      <c r="L94" s="24"/>
      <c r="M94" s="24">
        <f t="shared" si="25"/>
        <v>321.36999999999989</v>
      </c>
      <c r="N94" s="25">
        <f t="shared" si="23"/>
        <v>45437.248858695646</v>
      </c>
      <c r="O94" s="25">
        <f t="shared" si="20"/>
        <v>45437.248858695646</v>
      </c>
      <c r="P94" s="25">
        <f t="shared" si="24"/>
        <v>45437.248858695646</v>
      </c>
      <c r="Q94" s="25"/>
    </row>
    <row r="95" spans="1:17" ht="14.25" customHeight="1" x14ac:dyDescent="0.25">
      <c r="A95" s="29" t="str">
        <f t="shared" si="21"/>
        <v/>
      </c>
      <c r="B95" s="62">
        <f t="shared" si="17"/>
        <v>322.13999999999987</v>
      </c>
      <c r="C95" s="30">
        <v>0.77</v>
      </c>
      <c r="D95" s="31"/>
      <c r="E95" s="32" t="s">
        <v>162</v>
      </c>
      <c r="F95" s="40" t="s">
        <v>153</v>
      </c>
      <c r="G95" s="33"/>
      <c r="H95" s="34"/>
      <c r="I95" s="35">
        <f t="shared" si="18"/>
        <v>45437.250253623184</v>
      </c>
      <c r="J95" s="36" t="str">
        <f t="shared" si="19"/>
        <v/>
      </c>
      <c r="K95" s="24">
        <f t="shared" si="22"/>
        <v>23</v>
      </c>
      <c r="L95" s="24">
        <v>1</v>
      </c>
      <c r="M95" s="24">
        <f t="shared" si="25"/>
        <v>322.13999999999987</v>
      </c>
      <c r="N95" s="25">
        <f t="shared" si="23"/>
        <v>45437.250253623184</v>
      </c>
      <c r="O95" s="25">
        <f t="shared" si="20"/>
        <v>45437.250253623184</v>
      </c>
      <c r="P95" s="25">
        <f t="shared" si="24"/>
        <v>45437.250253623184</v>
      </c>
      <c r="Q95" s="25"/>
    </row>
    <row r="96" spans="1:17" ht="14.25" customHeight="1" x14ac:dyDescent="0.25">
      <c r="A96" s="29" t="str">
        <f t="shared" si="21"/>
        <v/>
      </c>
      <c r="B96" s="62">
        <f t="shared" si="17"/>
        <v>326.99999999999989</v>
      </c>
      <c r="C96" s="30">
        <v>4.8600000000000003</v>
      </c>
      <c r="D96" s="31"/>
      <c r="E96" s="32" t="s">
        <v>163</v>
      </c>
      <c r="F96" s="40" t="s">
        <v>153</v>
      </c>
      <c r="G96" s="33"/>
      <c r="H96" s="34"/>
      <c r="I96" s="35">
        <f t="shared" si="18"/>
        <v>45437.259057971009</v>
      </c>
      <c r="J96" s="36" t="str">
        <f t="shared" si="19"/>
        <v/>
      </c>
      <c r="K96" s="24">
        <f t="shared" si="22"/>
        <v>23</v>
      </c>
      <c r="L96" s="24"/>
      <c r="M96" s="24">
        <f t="shared" si="25"/>
        <v>326.99999999999989</v>
      </c>
      <c r="N96" s="25">
        <f t="shared" si="23"/>
        <v>45437.259057971009</v>
      </c>
      <c r="O96" s="25">
        <f t="shared" si="20"/>
        <v>45437.259057971009</v>
      </c>
      <c r="P96" s="25">
        <f t="shared" si="24"/>
        <v>45437.259057971009</v>
      </c>
      <c r="Q96" s="25"/>
    </row>
    <row r="97" spans="1:17" ht="14.25" customHeight="1" x14ac:dyDescent="0.25">
      <c r="A97" s="29" t="str">
        <f t="shared" si="21"/>
        <v/>
      </c>
      <c r="B97" s="62">
        <f t="shared" si="17"/>
        <v>331.88999999999987</v>
      </c>
      <c r="C97" s="30">
        <v>4.8899999999999997</v>
      </c>
      <c r="D97" s="31"/>
      <c r="E97" s="32" t="s">
        <v>164</v>
      </c>
      <c r="F97" s="40" t="s">
        <v>153</v>
      </c>
      <c r="G97" s="33"/>
      <c r="H97" s="34"/>
      <c r="I97" s="35">
        <f t="shared" si="18"/>
        <v>45437.267916666664</v>
      </c>
      <c r="J97" s="36" t="str">
        <f t="shared" si="19"/>
        <v/>
      </c>
      <c r="K97" s="24">
        <f t="shared" si="22"/>
        <v>23</v>
      </c>
      <c r="L97" s="24">
        <v>1</v>
      </c>
      <c r="M97" s="24">
        <f t="shared" si="25"/>
        <v>331.88999999999987</v>
      </c>
      <c r="N97" s="25">
        <f t="shared" si="23"/>
        <v>45437.267916666664</v>
      </c>
      <c r="O97" s="25">
        <f t="shared" si="20"/>
        <v>45437.267916666664</v>
      </c>
      <c r="P97" s="25">
        <f t="shared" si="24"/>
        <v>45437.267916666664</v>
      </c>
      <c r="Q97" s="25"/>
    </row>
    <row r="98" spans="1:17" ht="14.25" customHeight="1" x14ac:dyDescent="0.25">
      <c r="A98" s="29" t="str">
        <f t="shared" si="21"/>
        <v/>
      </c>
      <c r="B98" s="3">
        <f t="shared" si="17"/>
        <v>341.4899999999999</v>
      </c>
      <c r="C98" s="30">
        <v>9.6</v>
      </c>
      <c r="D98" s="31"/>
      <c r="E98" s="32" t="s">
        <v>165</v>
      </c>
      <c r="F98" s="40" t="s">
        <v>153</v>
      </c>
      <c r="G98" s="33"/>
      <c r="H98" s="34"/>
      <c r="I98" s="35">
        <f t="shared" si="18"/>
        <v>45437.285307971011</v>
      </c>
      <c r="J98" s="36" t="str">
        <f t="shared" si="19"/>
        <v/>
      </c>
      <c r="K98" s="24">
        <f t="shared" si="22"/>
        <v>23</v>
      </c>
      <c r="L98" s="24"/>
      <c r="M98" s="24">
        <f t="shared" si="25"/>
        <v>341.4899999999999</v>
      </c>
      <c r="N98" s="25">
        <f t="shared" si="23"/>
        <v>45437.285307971011</v>
      </c>
      <c r="O98" s="25">
        <f t="shared" si="20"/>
        <v>45437.285307971011</v>
      </c>
      <c r="P98" s="25">
        <f t="shared" si="24"/>
        <v>45437.285307971011</v>
      </c>
      <c r="Q98" s="25"/>
    </row>
    <row r="99" spans="1:17" ht="14.25" customHeight="1" x14ac:dyDescent="0.25">
      <c r="A99" s="29" t="str">
        <f t="shared" si="21"/>
        <v/>
      </c>
      <c r="B99" s="3">
        <f t="shared" si="17"/>
        <v>347.07999999999987</v>
      </c>
      <c r="C99" s="30">
        <v>5.59</v>
      </c>
      <c r="D99" s="31"/>
      <c r="E99" s="32" t="s">
        <v>166</v>
      </c>
      <c r="F99" s="40" t="s">
        <v>167</v>
      </c>
      <c r="G99" s="33"/>
      <c r="H99" s="34"/>
      <c r="I99" s="35">
        <f t="shared" si="18"/>
        <v>45437.295434782609</v>
      </c>
      <c r="J99" s="36" t="str">
        <f t="shared" si="19"/>
        <v/>
      </c>
      <c r="K99" s="24">
        <f t="shared" si="22"/>
        <v>23</v>
      </c>
      <c r="L99" s="24">
        <v>1</v>
      </c>
      <c r="M99" s="24">
        <f t="shared" si="25"/>
        <v>347.07999999999987</v>
      </c>
      <c r="N99" s="25">
        <f t="shared" si="23"/>
        <v>45437.295434782609</v>
      </c>
      <c r="O99" s="25">
        <f t="shared" si="20"/>
        <v>45437.295434782609</v>
      </c>
      <c r="P99" s="25">
        <f t="shared" si="24"/>
        <v>45437.295434782609</v>
      </c>
      <c r="Q99" s="25"/>
    </row>
    <row r="100" spans="1:17" ht="14.25" customHeight="1" x14ac:dyDescent="0.25">
      <c r="A100" s="29" t="str">
        <f t="shared" si="21"/>
        <v/>
      </c>
      <c r="B100" s="3">
        <f t="shared" si="17"/>
        <v>353.63999999999987</v>
      </c>
      <c r="C100" s="30">
        <v>6.56</v>
      </c>
      <c r="D100" s="31"/>
      <c r="E100" s="32" t="s">
        <v>168</v>
      </c>
      <c r="F100" s="40" t="s">
        <v>169</v>
      </c>
      <c r="G100" s="33"/>
      <c r="H100" s="34"/>
      <c r="I100" s="35">
        <f t="shared" si="18"/>
        <v>45437.307318840583</v>
      </c>
      <c r="J100" s="36" t="str">
        <f t="shared" si="19"/>
        <v/>
      </c>
      <c r="K100" s="24">
        <f t="shared" si="22"/>
        <v>23</v>
      </c>
      <c r="L100" s="24"/>
      <c r="M100" s="24">
        <f t="shared" si="25"/>
        <v>353.63999999999987</v>
      </c>
      <c r="N100" s="25">
        <f t="shared" si="23"/>
        <v>45437.307318840583</v>
      </c>
      <c r="O100" s="25">
        <f t="shared" si="20"/>
        <v>45437.307318840583</v>
      </c>
      <c r="P100" s="25">
        <f t="shared" si="24"/>
        <v>45437.307318840583</v>
      </c>
      <c r="Q100" s="25"/>
    </row>
    <row r="101" spans="1:17" ht="14.25" customHeight="1" x14ac:dyDescent="0.25">
      <c r="A101" s="29" t="str">
        <f t="shared" si="21"/>
        <v/>
      </c>
      <c r="B101" s="3">
        <f t="shared" si="17"/>
        <v>359.75999999999988</v>
      </c>
      <c r="C101" s="30">
        <v>6.12</v>
      </c>
      <c r="D101" s="31"/>
      <c r="E101" s="32" t="s">
        <v>170</v>
      </c>
      <c r="F101" s="40" t="s">
        <v>169</v>
      </c>
      <c r="G101" s="33"/>
      <c r="H101" s="34"/>
      <c r="I101" s="35">
        <f t="shared" si="18"/>
        <v>45437.318405797108</v>
      </c>
      <c r="J101" s="36" t="str">
        <f t="shared" si="19"/>
        <v/>
      </c>
      <c r="K101" s="24">
        <f t="shared" si="22"/>
        <v>23</v>
      </c>
      <c r="L101" s="24">
        <v>1</v>
      </c>
      <c r="M101" s="24">
        <f t="shared" si="25"/>
        <v>359.75999999999988</v>
      </c>
      <c r="N101" s="25">
        <f t="shared" si="23"/>
        <v>45437.318405797108</v>
      </c>
      <c r="O101" s="25">
        <f t="shared" si="20"/>
        <v>45437.318405797108</v>
      </c>
      <c r="P101" s="25">
        <f t="shared" si="24"/>
        <v>45437.318405797108</v>
      </c>
      <c r="Q101" s="25"/>
    </row>
    <row r="102" spans="1:17" ht="14.25" customHeight="1" x14ac:dyDescent="0.25">
      <c r="A102" s="29" t="str">
        <f t="shared" si="21"/>
        <v/>
      </c>
      <c r="B102" s="3">
        <f t="shared" si="17"/>
        <v>363.14999999999986</v>
      </c>
      <c r="C102" s="30">
        <v>3.39</v>
      </c>
      <c r="D102" s="31" t="s">
        <v>19</v>
      </c>
      <c r="E102" s="32" t="s">
        <v>171</v>
      </c>
      <c r="F102" s="40" t="s">
        <v>172</v>
      </c>
      <c r="G102" s="33">
        <v>1.0416666666666666E-2</v>
      </c>
      <c r="H102" s="34"/>
      <c r="I102" s="35">
        <f t="shared" si="18"/>
        <v>45437.32454710146</v>
      </c>
      <c r="J102" s="36">
        <f t="shared" si="19"/>
        <v>45437.334963768124</v>
      </c>
      <c r="K102" s="24">
        <f t="shared" si="22"/>
        <v>23</v>
      </c>
      <c r="L102" s="24"/>
      <c r="M102" s="24">
        <f t="shared" si="25"/>
        <v>363.14999999999986</v>
      </c>
      <c r="N102" s="25">
        <f t="shared" si="23"/>
        <v>45437.32454710146</v>
      </c>
      <c r="O102" s="25">
        <f t="shared" si="20"/>
        <v>45437.334963768124</v>
      </c>
      <c r="P102" s="25">
        <f t="shared" si="24"/>
        <v>45437.32454710146</v>
      </c>
      <c r="Q102" s="25"/>
    </row>
    <row r="103" spans="1:17" ht="14.25" customHeight="1" x14ac:dyDescent="0.25">
      <c r="A103" s="29" t="str">
        <f t="shared" si="21"/>
        <v/>
      </c>
      <c r="B103" s="3">
        <f t="shared" si="17"/>
        <v>373.31999999999988</v>
      </c>
      <c r="C103" s="30">
        <v>10.17</v>
      </c>
      <c r="D103" s="31"/>
      <c r="E103" s="32" t="s">
        <v>173</v>
      </c>
      <c r="F103" s="40" t="s">
        <v>174</v>
      </c>
      <c r="G103" s="33"/>
      <c r="H103" s="34"/>
      <c r="I103" s="35">
        <f t="shared" si="18"/>
        <v>45437.353387681171</v>
      </c>
      <c r="J103" s="36" t="str">
        <f t="shared" si="19"/>
        <v/>
      </c>
      <c r="K103" s="24">
        <f t="shared" si="22"/>
        <v>23</v>
      </c>
      <c r="L103" s="24">
        <v>1</v>
      </c>
      <c r="M103" s="24">
        <f t="shared" si="25"/>
        <v>373.31999999999988</v>
      </c>
      <c r="N103" s="25">
        <f t="shared" si="23"/>
        <v>45437.353387681171</v>
      </c>
      <c r="O103" s="25">
        <f t="shared" si="20"/>
        <v>45437.353387681171</v>
      </c>
      <c r="P103" s="25">
        <f t="shared" si="24"/>
        <v>45437.353387681171</v>
      </c>
      <c r="Q103" s="25"/>
    </row>
    <row r="104" spans="1:17" ht="14.25" customHeight="1" x14ac:dyDescent="0.25">
      <c r="A104" s="29" t="str">
        <f t="shared" si="21"/>
        <v/>
      </c>
      <c r="B104" s="41">
        <f t="shared" si="17"/>
        <v>375.99999999999989</v>
      </c>
      <c r="C104" s="42">
        <v>2.68</v>
      </c>
      <c r="D104" s="43"/>
      <c r="E104" s="77" t="s">
        <v>175</v>
      </c>
      <c r="F104" s="44" t="s">
        <v>174</v>
      </c>
      <c r="G104" s="45"/>
      <c r="H104" s="46"/>
      <c r="I104" s="47">
        <f t="shared" si="18"/>
        <v>45437.358242753631</v>
      </c>
      <c r="J104" s="48" t="str">
        <f t="shared" si="19"/>
        <v/>
      </c>
      <c r="K104" s="24">
        <f t="shared" si="22"/>
        <v>23</v>
      </c>
      <c r="L104" s="24"/>
      <c r="M104" s="24">
        <f t="shared" si="25"/>
        <v>375.99999999999989</v>
      </c>
      <c r="N104" s="25">
        <f t="shared" si="23"/>
        <v>45437.358242753631</v>
      </c>
      <c r="O104" s="25">
        <f t="shared" si="20"/>
        <v>45437.358242753631</v>
      </c>
      <c r="P104" s="25">
        <f t="shared" si="24"/>
        <v>45437.358242753631</v>
      </c>
      <c r="Q104" s="25"/>
    </row>
    <row r="105" spans="1:17" ht="14.25" customHeight="1" x14ac:dyDescent="0.25">
      <c r="A105" s="29" t="str">
        <f t="shared" si="21"/>
        <v/>
      </c>
      <c r="B105" s="3">
        <f t="shared" si="17"/>
        <v>378.90999999999991</v>
      </c>
      <c r="C105" s="30">
        <v>2.91</v>
      </c>
      <c r="D105" s="31"/>
      <c r="E105" s="32" t="s">
        <v>176</v>
      </c>
      <c r="F105" s="40" t="s">
        <v>177</v>
      </c>
      <c r="G105" s="33"/>
      <c r="H105" s="34"/>
      <c r="I105" s="35">
        <f t="shared" si="18"/>
        <v>45437.363514492761</v>
      </c>
      <c r="J105" s="36" t="str">
        <f t="shared" si="19"/>
        <v/>
      </c>
      <c r="K105" s="24">
        <f t="shared" si="22"/>
        <v>23</v>
      </c>
      <c r="L105" s="24">
        <v>1</v>
      </c>
      <c r="M105" s="24">
        <f t="shared" si="25"/>
        <v>378.90999999999991</v>
      </c>
      <c r="N105" s="25">
        <f t="shared" si="23"/>
        <v>45437.363514492761</v>
      </c>
      <c r="O105" s="25">
        <f t="shared" si="20"/>
        <v>45437.363514492761</v>
      </c>
      <c r="P105" s="25">
        <f t="shared" si="24"/>
        <v>45437.363514492761</v>
      </c>
      <c r="Q105" s="25"/>
    </row>
    <row r="106" spans="1:17" ht="14.25" customHeight="1" x14ac:dyDescent="0.25">
      <c r="A106" s="29" t="str">
        <f t="shared" si="21"/>
        <v/>
      </c>
      <c r="B106" s="3">
        <f t="shared" si="17"/>
        <v>383.46999999999991</v>
      </c>
      <c r="C106" s="30">
        <v>4.5599999999999996</v>
      </c>
      <c r="D106" s="31"/>
      <c r="E106" s="32" t="s">
        <v>178</v>
      </c>
      <c r="F106" s="40" t="s">
        <v>179</v>
      </c>
      <c r="G106" s="33"/>
      <c r="H106" s="34"/>
      <c r="I106" s="35">
        <f t="shared" si="18"/>
        <v>45437.371775362328</v>
      </c>
      <c r="J106" s="36" t="str">
        <f t="shared" si="19"/>
        <v/>
      </c>
      <c r="K106" s="24">
        <f t="shared" si="22"/>
        <v>23</v>
      </c>
      <c r="L106" s="24"/>
      <c r="M106" s="24">
        <f t="shared" si="25"/>
        <v>383.46999999999991</v>
      </c>
      <c r="N106" s="25">
        <f t="shared" si="23"/>
        <v>45437.371775362328</v>
      </c>
      <c r="O106" s="25">
        <f t="shared" si="20"/>
        <v>45437.371775362328</v>
      </c>
      <c r="P106" s="25">
        <f t="shared" si="24"/>
        <v>45437.371775362328</v>
      </c>
      <c r="Q106" s="25"/>
    </row>
    <row r="107" spans="1:17" ht="14.25" customHeight="1" x14ac:dyDescent="0.25">
      <c r="A107" s="29" t="str">
        <f t="shared" si="21"/>
        <v/>
      </c>
      <c r="B107" s="3">
        <f t="shared" si="17"/>
        <v>387.77999999999992</v>
      </c>
      <c r="C107" s="30">
        <v>4.3099999999999996</v>
      </c>
      <c r="D107" s="31"/>
      <c r="E107" s="32" t="s">
        <v>180</v>
      </c>
      <c r="F107" s="40" t="s">
        <v>181</v>
      </c>
      <c r="G107" s="33"/>
      <c r="H107" s="34"/>
      <c r="I107" s="35">
        <f t="shared" si="18"/>
        <v>45437.379583333342</v>
      </c>
      <c r="J107" s="36" t="str">
        <f t="shared" si="19"/>
        <v/>
      </c>
      <c r="K107" s="24">
        <f t="shared" si="22"/>
        <v>23</v>
      </c>
      <c r="L107" s="24">
        <v>1</v>
      </c>
      <c r="M107" s="24">
        <f t="shared" si="25"/>
        <v>387.77999999999992</v>
      </c>
      <c r="N107" s="25">
        <f t="shared" si="23"/>
        <v>45437.379583333342</v>
      </c>
      <c r="O107" s="25">
        <f t="shared" si="20"/>
        <v>45437.379583333342</v>
      </c>
      <c r="P107" s="25">
        <f t="shared" si="24"/>
        <v>45437.379583333342</v>
      </c>
      <c r="Q107" s="25"/>
    </row>
    <row r="108" spans="1:17" ht="14.25" customHeight="1" x14ac:dyDescent="0.25">
      <c r="A108" s="29" t="str">
        <f t="shared" si="21"/>
        <v/>
      </c>
      <c r="B108" s="3">
        <f t="shared" si="17"/>
        <v>391.28999999999991</v>
      </c>
      <c r="C108" s="30">
        <v>3.51</v>
      </c>
      <c r="D108" s="31"/>
      <c r="E108" s="32" t="s">
        <v>182</v>
      </c>
      <c r="F108" s="40" t="s">
        <v>181</v>
      </c>
      <c r="G108" s="39"/>
      <c r="H108" s="34"/>
      <c r="I108" s="35">
        <f t="shared" si="18"/>
        <v>45437.385942028995</v>
      </c>
      <c r="J108" s="36" t="str">
        <f t="shared" si="19"/>
        <v/>
      </c>
      <c r="K108" s="24">
        <f t="shared" si="22"/>
        <v>23</v>
      </c>
      <c r="L108" s="24"/>
      <c r="M108" s="24">
        <f t="shared" si="25"/>
        <v>391.28999999999991</v>
      </c>
      <c r="N108" s="25">
        <f t="shared" si="23"/>
        <v>45437.385942028995</v>
      </c>
      <c r="O108" s="25">
        <f t="shared" si="20"/>
        <v>45437.385942028995</v>
      </c>
      <c r="P108" s="25">
        <f t="shared" si="24"/>
        <v>45437.385942028995</v>
      </c>
      <c r="Q108" s="25"/>
    </row>
    <row r="109" spans="1:17" ht="14.25" customHeight="1" x14ac:dyDescent="0.25">
      <c r="A109" s="29" t="str">
        <f t="shared" si="21"/>
        <v/>
      </c>
      <c r="B109" s="3">
        <f t="shared" si="17"/>
        <v>395.76999999999992</v>
      </c>
      <c r="C109" s="30">
        <v>4.4800000000000004</v>
      </c>
      <c r="D109" s="31"/>
      <c r="E109" s="32" t="s">
        <v>183</v>
      </c>
      <c r="F109" s="40" t="s">
        <v>181</v>
      </c>
      <c r="G109" s="33"/>
      <c r="H109" s="34"/>
      <c r="I109" s="35">
        <f t="shared" si="18"/>
        <v>45437.394057971025</v>
      </c>
      <c r="J109" s="36" t="str">
        <f t="shared" si="19"/>
        <v/>
      </c>
      <c r="K109" s="24">
        <f t="shared" si="22"/>
        <v>23</v>
      </c>
      <c r="L109" s="24">
        <v>1</v>
      </c>
      <c r="M109" s="24">
        <f t="shared" si="25"/>
        <v>395.76999999999992</v>
      </c>
      <c r="N109" s="25">
        <f t="shared" si="23"/>
        <v>45437.394057971025</v>
      </c>
      <c r="O109" s="25">
        <f t="shared" si="20"/>
        <v>45437.394057971025</v>
      </c>
      <c r="P109" s="25">
        <f t="shared" si="24"/>
        <v>45437.394057971025</v>
      </c>
      <c r="Q109" s="25"/>
    </row>
    <row r="110" spans="1:17" ht="14.25" customHeight="1" x14ac:dyDescent="0.25">
      <c r="A110" s="29" t="str">
        <f t="shared" si="21"/>
        <v/>
      </c>
      <c r="B110" s="3">
        <f t="shared" si="17"/>
        <v>401.63999999999993</v>
      </c>
      <c r="C110" s="30">
        <v>5.87</v>
      </c>
      <c r="D110" s="31"/>
      <c r="E110" s="32" t="s">
        <v>184</v>
      </c>
      <c r="F110" s="40" t="s">
        <v>181</v>
      </c>
      <c r="G110" s="33"/>
      <c r="H110" s="34"/>
      <c r="I110" s="35">
        <f t="shared" si="18"/>
        <v>45437.404692028998</v>
      </c>
      <c r="J110" s="36" t="str">
        <f t="shared" si="19"/>
        <v/>
      </c>
      <c r="K110" s="24">
        <f t="shared" si="22"/>
        <v>23</v>
      </c>
      <c r="L110" s="24"/>
      <c r="M110" s="24">
        <f t="shared" si="25"/>
        <v>401.63999999999993</v>
      </c>
      <c r="N110" s="25">
        <f t="shared" si="23"/>
        <v>45437.404692028998</v>
      </c>
      <c r="O110" s="25">
        <f t="shared" si="20"/>
        <v>45437.404692028998</v>
      </c>
      <c r="P110" s="25">
        <f t="shared" si="24"/>
        <v>45437.404692028998</v>
      </c>
      <c r="Q110" s="25"/>
    </row>
    <row r="111" spans="1:17" ht="14.25" customHeight="1" x14ac:dyDescent="0.25">
      <c r="A111" s="29" t="str">
        <f t="shared" si="21"/>
        <v/>
      </c>
      <c r="B111" s="3">
        <f t="shared" si="17"/>
        <v>403.69999999999993</v>
      </c>
      <c r="C111" s="30">
        <v>2.06</v>
      </c>
      <c r="D111" s="31"/>
      <c r="E111" s="32" t="s">
        <v>185</v>
      </c>
      <c r="F111" s="40" t="s">
        <v>181</v>
      </c>
      <c r="G111" s="39"/>
      <c r="H111" s="34"/>
      <c r="I111" s="35">
        <f t="shared" si="18"/>
        <v>45437.408423913053</v>
      </c>
      <c r="J111" s="36" t="str">
        <f t="shared" si="19"/>
        <v/>
      </c>
      <c r="K111" s="24">
        <f t="shared" si="22"/>
        <v>23</v>
      </c>
      <c r="L111" s="24">
        <v>1</v>
      </c>
      <c r="M111" s="24">
        <f t="shared" si="25"/>
        <v>403.69999999999993</v>
      </c>
      <c r="N111" s="25">
        <f t="shared" si="23"/>
        <v>45437.408423913053</v>
      </c>
      <c r="O111" s="25">
        <f t="shared" si="20"/>
        <v>45437.408423913053</v>
      </c>
      <c r="P111" s="25">
        <f t="shared" si="24"/>
        <v>45437.408423913053</v>
      </c>
      <c r="Q111" s="25"/>
    </row>
    <row r="112" spans="1:17" ht="14.25" customHeight="1" x14ac:dyDescent="0.25">
      <c r="A112" s="29" t="str">
        <f t="shared" si="21"/>
        <v/>
      </c>
      <c r="B112" s="3">
        <f t="shared" ref="B112:B143" si="26">IF($C112="","",$M112)</f>
        <v>406.18999999999994</v>
      </c>
      <c r="C112" s="30">
        <v>2.4900000000000002</v>
      </c>
      <c r="D112" s="31"/>
      <c r="E112" s="32" t="s">
        <v>186</v>
      </c>
      <c r="F112" s="40" t="s">
        <v>181</v>
      </c>
      <c r="G112" s="33"/>
      <c r="H112" s="34"/>
      <c r="I112" s="35">
        <f t="shared" ref="I112:I143" si="27">IF($C112="","",$N112)</f>
        <v>45437.412934782617</v>
      </c>
      <c r="J112" s="36" t="str">
        <f t="shared" ref="J112:J143" si="28">IF($G112=0,"",$O112)</f>
        <v/>
      </c>
      <c r="K112" s="24">
        <f t="shared" si="22"/>
        <v>23</v>
      </c>
      <c r="L112" s="24"/>
      <c r="M112" s="24">
        <f t="shared" si="25"/>
        <v>406.18999999999994</v>
      </c>
      <c r="N112" s="25">
        <f t="shared" si="23"/>
        <v>45437.412934782617</v>
      </c>
      <c r="O112" s="25">
        <f t="shared" ref="O112:O143" si="29">$N112+$G112</f>
        <v>45437.412934782617</v>
      </c>
      <c r="P112" s="25">
        <f t="shared" si="24"/>
        <v>45437.412934782617</v>
      </c>
      <c r="Q112" s="25"/>
    </row>
    <row r="113" spans="1:17" ht="14.25" customHeight="1" x14ac:dyDescent="0.25">
      <c r="A113" s="29" t="str">
        <f t="shared" si="21"/>
        <v/>
      </c>
      <c r="B113" s="3">
        <f t="shared" si="26"/>
        <v>409.48999999999995</v>
      </c>
      <c r="C113" s="30">
        <v>3.3</v>
      </c>
      <c r="D113" s="31"/>
      <c r="E113" s="32" t="s">
        <v>187</v>
      </c>
      <c r="F113" s="40" t="s">
        <v>181</v>
      </c>
      <c r="G113" s="33"/>
      <c r="H113" s="34"/>
      <c r="I113" s="35">
        <f t="shared" si="27"/>
        <v>45437.418913043482</v>
      </c>
      <c r="J113" s="36" t="str">
        <f t="shared" si="28"/>
        <v/>
      </c>
      <c r="K113" s="24">
        <f t="shared" ref="K113:K144" si="30">IF($H113="",$K112,$H113)</f>
        <v>23</v>
      </c>
      <c r="L113" s="24">
        <v>1</v>
      </c>
      <c r="M113" s="24">
        <f t="shared" si="25"/>
        <v>409.48999999999995</v>
      </c>
      <c r="N113" s="25">
        <f t="shared" ref="N113:N144" si="31">$O112+$C113/$K113/24</f>
        <v>45437.418913043482</v>
      </c>
      <c r="O113" s="25">
        <f t="shared" si="29"/>
        <v>45437.418913043482</v>
      </c>
      <c r="P113" s="25">
        <f t="shared" ref="P113:P144" si="32">IF($C113="",$P112,$N113)</f>
        <v>45437.418913043482</v>
      </c>
      <c r="Q113" s="25"/>
    </row>
    <row r="114" spans="1:17" ht="14.25" customHeight="1" x14ac:dyDescent="0.25">
      <c r="A114" s="29" t="str">
        <f t="shared" si="21"/>
        <v/>
      </c>
      <c r="B114" s="41">
        <f t="shared" si="26"/>
        <v>411.73999999999995</v>
      </c>
      <c r="C114" s="42">
        <v>2.25</v>
      </c>
      <c r="D114" s="43"/>
      <c r="E114" s="77" t="s">
        <v>188</v>
      </c>
      <c r="F114" s="44" t="s">
        <v>189</v>
      </c>
      <c r="G114" s="45"/>
      <c r="H114" s="46"/>
      <c r="I114" s="47">
        <f t="shared" si="27"/>
        <v>45437.422989130442</v>
      </c>
      <c r="J114" s="48" t="str">
        <f t="shared" si="28"/>
        <v/>
      </c>
      <c r="K114" s="24">
        <f t="shared" si="30"/>
        <v>23</v>
      </c>
      <c r="L114" s="24"/>
      <c r="M114" s="24">
        <f t="shared" si="25"/>
        <v>411.73999999999995</v>
      </c>
      <c r="N114" s="25">
        <f t="shared" si="31"/>
        <v>45437.422989130442</v>
      </c>
      <c r="O114" s="25">
        <f t="shared" si="29"/>
        <v>45437.422989130442</v>
      </c>
      <c r="P114" s="25">
        <f t="shared" si="32"/>
        <v>45437.422989130442</v>
      </c>
      <c r="Q114" s="25"/>
    </row>
    <row r="115" spans="1:17" ht="14.25" customHeight="1" x14ac:dyDescent="0.25">
      <c r="A115" s="29" t="str">
        <f t="shared" si="21"/>
        <v/>
      </c>
      <c r="B115" s="3">
        <f t="shared" si="26"/>
        <v>414.66999999999996</v>
      </c>
      <c r="C115" s="30">
        <v>2.93</v>
      </c>
      <c r="D115" s="31"/>
      <c r="E115" s="32" t="s">
        <v>190</v>
      </c>
      <c r="F115" s="40" t="s">
        <v>189</v>
      </c>
      <c r="G115" s="33"/>
      <c r="H115" s="34"/>
      <c r="I115" s="35">
        <f t="shared" si="27"/>
        <v>45437.428297101455</v>
      </c>
      <c r="J115" s="36" t="str">
        <f t="shared" si="28"/>
        <v/>
      </c>
      <c r="K115" s="24">
        <f t="shared" si="30"/>
        <v>23</v>
      </c>
      <c r="L115" s="24">
        <v>1</v>
      </c>
      <c r="M115" s="24">
        <f t="shared" si="25"/>
        <v>414.66999999999996</v>
      </c>
      <c r="N115" s="25">
        <f t="shared" si="31"/>
        <v>45437.428297101455</v>
      </c>
      <c r="O115" s="25">
        <f t="shared" si="29"/>
        <v>45437.428297101455</v>
      </c>
      <c r="P115" s="25">
        <f t="shared" si="32"/>
        <v>45437.428297101455</v>
      </c>
      <c r="Q115" s="25"/>
    </row>
    <row r="116" spans="1:17" ht="14.25" customHeight="1" x14ac:dyDescent="0.25">
      <c r="A116" s="29" t="str">
        <f t="shared" si="21"/>
        <v/>
      </c>
      <c r="B116" s="3">
        <f t="shared" si="26"/>
        <v>418.25999999999993</v>
      </c>
      <c r="C116" s="30">
        <v>3.59</v>
      </c>
      <c r="D116" s="31"/>
      <c r="E116" s="32" t="s">
        <v>191</v>
      </c>
      <c r="F116" s="40" t="s">
        <v>189</v>
      </c>
      <c r="G116" s="33"/>
      <c r="H116" s="34"/>
      <c r="I116" s="35">
        <f t="shared" si="27"/>
        <v>45437.434800724644</v>
      </c>
      <c r="J116" s="36" t="str">
        <f t="shared" si="28"/>
        <v/>
      </c>
      <c r="K116" s="24">
        <f t="shared" si="30"/>
        <v>23</v>
      </c>
      <c r="L116" s="24"/>
      <c r="M116" s="24">
        <f t="shared" si="25"/>
        <v>418.25999999999993</v>
      </c>
      <c r="N116" s="25">
        <f t="shared" si="31"/>
        <v>45437.434800724644</v>
      </c>
      <c r="O116" s="25">
        <f t="shared" si="29"/>
        <v>45437.434800724644</v>
      </c>
      <c r="P116" s="25">
        <f t="shared" si="32"/>
        <v>45437.434800724644</v>
      </c>
      <c r="Q116" s="25"/>
    </row>
    <row r="117" spans="1:17" ht="14.25" customHeight="1" x14ac:dyDescent="0.25">
      <c r="A117" s="29" t="str">
        <f t="shared" si="21"/>
        <v/>
      </c>
      <c r="B117" s="3">
        <f t="shared" si="26"/>
        <v>423.33999999999992</v>
      </c>
      <c r="C117" s="30">
        <v>5.08</v>
      </c>
      <c r="D117" s="31"/>
      <c r="E117" s="32" t="s">
        <v>192</v>
      </c>
      <c r="F117" s="40" t="s">
        <v>193</v>
      </c>
      <c r="G117" s="33"/>
      <c r="H117" s="34"/>
      <c r="I117" s="35">
        <f t="shared" si="27"/>
        <v>45437.444003623197</v>
      </c>
      <c r="J117" s="36" t="str">
        <f t="shared" si="28"/>
        <v/>
      </c>
      <c r="K117" s="24">
        <f t="shared" si="30"/>
        <v>23</v>
      </c>
      <c r="L117" s="24">
        <v>1</v>
      </c>
      <c r="M117" s="24">
        <f t="shared" si="25"/>
        <v>423.33999999999992</v>
      </c>
      <c r="N117" s="25">
        <f t="shared" si="31"/>
        <v>45437.444003623197</v>
      </c>
      <c r="O117" s="25">
        <f t="shared" si="29"/>
        <v>45437.444003623197</v>
      </c>
      <c r="P117" s="25">
        <f t="shared" si="32"/>
        <v>45437.444003623197</v>
      </c>
      <c r="Q117" s="25"/>
    </row>
    <row r="118" spans="1:17" ht="14.25" customHeight="1" x14ac:dyDescent="0.25">
      <c r="A118" s="29" t="str">
        <f t="shared" si="21"/>
        <v/>
      </c>
      <c r="B118" s="3">
        <f t="shared" si="26"/>
        <v>424.77999999999992</v>
      </c>
      <c r="C118" s="30">
        <v>1.44</v>
      </c>
      <c r="D118" s="31"/>
      <c r="E118" s="32" t="s">
        <v>194</v>
      </c>
      <c r="F118" s="40" t="s">
        <v>195</v>
      </c>
      <c r="G118" s="33"/>
      <c r="H118" s="34"/>
      <c r="I118" s="35">
        <f t="shared" si="27"/>
        <v>45437.446612318847</v>
      </c>
      <c r="J118" s="36" t="str">
        <f t="shared" si="28"/>
        <v/>
      </c>
      <c r="K118" s="24">
        <f t="shared" si="30"/>
        <v>23</v>
      </c>
      <c r="L118" s="24"/>
      <c r="M118" s="24">
        <f t="shared" si="25"/>
        <v>424.77999999999992</v>
      </c>
      <c r="N118" s="25">
        <f t="shared" si="31"/>
        <v>45437.446612318847</v>
      </c>
      <c r="O118" s="25">
        <f t="shared" si="29"/>
        <v>45437.446612318847</v>
      </c>
      <c r="P118" s="25">
        <f t="shared" si="32"/>
        <v>45437.446612318847</v>
      </c>
      <c r="Q118" s="25"/>
    </row>
    <row r="119" spans="1:17" ht="14.25" customHeight="1" x14ac:dyDescent="0.25">
      <c r="A119" s="29" t="str">
        <f t="shared" si="21"/>
        <v/>
      </c>
      <c r="B119" s="3">
        <f t="shared" si="26"/>
        <v>426.40999999999991</v>
      </c>
      <c r="C119" s="30">
        <v>1.63</v>
      </c>
      <c r="D119" s="31"/>
      <c r="E119" s="32" t="s">
        <v>191</v>
      </c>
      <c r="F119" s="40" t="s">
        <v>196</v>
      </c>
      <c r="G119" s="33"/>
      <c r="H119" s="34"/>
      <c r="I119" s="35">
        <f t="shared" si="27"/>
        <v>45437.449565217401</v>
      </c>
      <c r="J119" s="36" t="str">
        <f t="shared" si="28"/>
        <v/>
      </c>
      <c r="K119" s="24">
        <f t="shared" si="30"/>
        <v>23</v>
      </c>
      <c r="L119" s="24">
        <v>1</v>
      </c>
      <c r="M119" s="24">
        <f t="shared" si="25"/>
        <v>426.40999999999991</v>
      </c>
      <c r="N119" s="25">
        <f t="shared" si="31"/>
        <v>45437.449565217401</v>
      </c>
      <c r="O119" s="25">
        <f t="shared" si="29"/>
        <v>45437.449565217401</v>
      </c>
      <c r="P119" s="25">
        <f t="shared" si="32"/>
        <v>45437.449565217401</v>
      </c>
      <c r="Q119" s="25"/>
    </row>
    <row r="120" spans="1:17" ht="14.25" customHeight="1" x14ac:dyDescent="0.25">
      <c r="A120" s="29" t="str">
        <f t="shared" si="21"/>
        <v/>
      </c>
      <c r="B120" s="3">
        <f t="shared" si="26"/>
        <v>429.99999999999989</v>
      </c>
      <c r="C120" s="30">
        <v>3.59</v>
      </c>
      <c r="D120" s="31"/>
      <c r="E120" s="32" t="s">
        <v>197</v>
      </c>
      <c r="F120" s="40" t="s">
        <v>198</v>
      </c>
      <c r="G120" s="33"/>
      <c r="H120" s="34"/>
      <c r="I120" s="35">
        <f t="shared" si="27"/>
        <v>45437.456068840591</v>
      </c>
      <c r="J120" s="36" t="str">
        <f t="shared" si="28"/>
        <v/>
      </c>
      <c r="K120" s="24">
        <f t="shared" si="30"/>
        <v>23</v>
      </c>
      <c r="L120" s="24"/>
      <c r="M120" s="24">
        <f t="shared" si="25"/>
        <v>429.99999999999989</v>
      </c>
      <c r="N120" s="25">
        <f t="shared" si="31"/>
        <v>45437.456068840591</v>
      </c>
      <c r="O120" s="25">
        <f t="shared" si="29"/>
        <v>45437.456068840591</v>
      </c>
      <c r="P120" s="25">
        <f t="shared" si="32"/>
        <v>45437.456068840591</v>
      </c>
      <c r="Q120" s="25"/>
    </row>
    <row r="121" spans="1:17" ht="14.25" customHeight="1" x14ac:dyDescent="0.25">
      <c r="A121" s="29" t="str">
        <f t="shared" si="21"/>
        <v/>
      </c>
      <c r="B121" s="3">
        <f t="shared" si="26"/>
        <v>436.64999999999986</v>
      </c>
      <c r="C121" s="30">
        <v>6.65</v>
      </c>
      <c r="D121" s="31"/>
      <c r="E121" s="32" t="s">
        <v>199</v>
      </c>
      <c r="F121" s="40" t="s">
        <v>198</v>
      </c>
      <c r="G121" s="33"/>
      <c r="H121" s="34"/>
      <c r="I121" s="35">
        <f t="shared" si="27"/>
        <v>45437.468115942043</v>
      </c>
      <c r="J121" s="36" t="str">
        <f t="shared" si="28"/>
        <v/>
      </c>
      <c r="K121" s="24">
        <f t="shared" si="30"/>
        <v>23</v>
      </c>
      <c r="L121" s="24">
        <v>1</v>
      </c>
      <c r="M121" s="24">
        <f t="shared" si="25"/>
        <v>436.64999999999986</v>
      </c>
      <c r="N121" s="25">
        <f t="shared" si="31"/>
        <v>45437.468115942043</v>
      </c>
      <c r="O121" s="25">
        <f t="shared" si="29"/>
        <v>45437.468115942043</v>
      </c>
      <c r="P121" s="25">
        <f t="shared" si="32"/>
        <v>45437.468115942043</v>
      </c>
      <c r="Q121" s="25"/>
    </row>
    <row r="122" spans="1:17" ht="14.25" customHeight="1" x14ac:dyDescent="0.25">
      <c r="A122" s="29" t="str">
        <f t="shared" si="21"/>
        <v/>
      </c>
      <c r="B122" s="3">
        <f t="shared" si="26"/>
        <v>448.13999999999987</v>
      </c>
      <c r="C122" s="30">
        <v>11.49</v>
      </c>
      <c r="D122" s="31"/>
      <c r="E122" s="32" t="s">
        <v>200</v>
      </c>
      <c r="F122" s="40" t="s">
        <v>201</v>
      </c>
      <c r="G122" s="33"/>
      <c r="H122" s="34"/>
      <c r="I122" s="35">
        <f t="shared" si="27"/>
        <v>45437.488931159438</v>
      </c>
      <c r="J122" s="36" t="str">
        <f t="shared" si="28"/>
        <v/>
      </c>
      <c r="K122" s="24">
        <f t="shared" si="30"/>
        <v>23</v>
      </c>
      <c r="L122" s="24"/>
      <c r="M122" s="24">
        <f t="shared" si="25"/>
        <v>448.13999999999987</v>
      </c>
      <c r="N122" s="25">
        <f t="shared" si="31"/>
        <v>45437.488931159438</v>
      </c>
      <c r="O122" s="25">
        <f t="shared" si="29"/>
        <v>45437.488931159438</v>
      </c>
      <c r="P122" s="25">
        <f t="shared" si="32"/>
        <v>45437.488931159438</v>
      </c>
      <c r="Q122" s="25"/>
    </row>
    <row r="123" spans="1:17" ht="14.25" customHeight="1" x14ac:dyDescent="0.25">
      <c r="A123" s="29" t="str">
        <f t="shared" si="21"/>
        <v/>
      </c>
      <c r="B123" s="3">
        <f t="shared" si="26"/>
        <v>453.45999999999987</v>
      </c>
      <c r="C123" s="30">
        <v>5.32</v>
      </c>
      <c r="D123" s="31"/>
      <c r="E123" s="32" t="s">
        <v>202</v>
      </c>
      <c r="F123" s="40" t="s">
        <v>203</v>
      </c>
      <c r="G123" s="33"/>
      <c r="H123" s="34"/>
      <c r="I123" s="35">
        <f t="shared" si="27"/>
        <v>45437.498568840594</v>
      </c>
      <c r="J123" s="36" t="str">
        <f t="shared" si="28"/>
        <v/>
      </c>
      <c r="K123" s="24">
        <f t="shared" si="30"/>
        <v>23</v>
      </c>
      <c r="L123" s="24">
        <v>1</v>
      </c>
      <c r="M123" s="24">
        <f t="shared" si="25"/>
        <v>453.45999999999987</v>
      </c>
      <c r="N123" s="25">
        <f t="shared" si="31"/>
        <v>45437.498568840594</v>
      </c>
      <c r="O123" s="25">
        <f t="shared" si="29"/>
        <v>45437.498568840594</v>
      </c>
      <c r="P123" s="25">
        <f t="shared" si="32"/>
        <v>45437.498568840594</v>
      </c>
      <c r="Q123" s="25"/>
    </row>
    <row r="124" spans="1:17" ht="14.25" customHeight="1" x14ac:dyDescent="0.25">
      <c r="A124" s="29" t="str">
        <f t="shared" si="21"/>
        <v/>
      </c>
      <c r="B124" s="3">
        <f t="shared" si="26"/>
        <v>457.89999999999986</v>
      </c>
      <c r="C124" s="30">
        <v>4.4400000000000004</v>
      </c>
      <c r="D124" s="31"/>
      <c r="E124" s="32" t="s">
        <v>204</v>
      </c>
      <c r="F124" s="40" t="s">
        <v>198</v>
      </c>
      <c r="G124" s="33"/>
      <c r="H124" s="34"/>
      <c r="I124" s="35">
        <f t="shared" si="27"/>
        <v>45437.506612318852</v>
      </c>
      <c r="J124" s="36" t="str">
        <f t="shared" si="28"/>
        <v/>
      </c>
      <c r="K124" s="24">
        <f t="shared" si="30"/>
        <v>23</v>
      </c>
      <c r="L124" s="24"/>
      <c r="M124" s="24">
        <f t="shared" si="25"/>
        <v>457.89999999999986</v>
      </c>
      <c r="N124" s="25">
        <f t="shared" si="31"/>
        <v>45437.506612318852</v>
      </c>
      <c r="O124" s="25">
        <f t="shared" si="29"/>
        <v>45437.506612318852</v>
      </c>
      <c r="P124" s="25">
        <f t="shared" si="32"/>
        <v>45437.506612318852</v>
      </c>
      <c r="Q124" s="25"/>
    </row>
    <row r="125" spans="1:17" ht="14.25" customHeight="1" x14ac:dyDescent="0.25">
      <c r="A125" s="29" t="str">
        <f t="shared" si="21"/>
        <v/>
      </c>
      <c r="B125" s="3">
        <f t="shared" si="26"/>
        <v>459.40999999999985</v>
      </c>
      <c r="C125" s="30">
        <v>1.51</v>
      </c>
      <c r="D125" s="31"/>
      <c r="E125" s="32" t="s">
        <v>205</v>
      </c>
      <c r="F125" s="40" t="s">
        <v>198</v>
      </c>
      <c r="G125" s="33"/>
      <c r="H125" s="34"/>
      <c r="I125" s="35">
        <f t="shared" si="27"/>
        <v>45437.509347826097</v>
      </c>
      <c r="J125" s="36" t="str">
        <f t="shared" si="28"/>
        <v/>
      </c>
      <c r="K125" s="24">
        <f t="shared" si="30"/>
        <v>23</v>
      </c>
      <c r="L125" s="24">
        <v>1</v>
      </c>
      <c r="M125" s="24">
        <f t="shared" si="25"/>
        <v>459.40999999999985</v>
      </c>
      <c r="N125" s="25">
        <f t="shared" si="31"/>
        <v>45437.509347826097</v>
      </c>
      <c r="O125" s="25">
        <f t="shared" si="29"/>
        <v>45437.509347826097</v>
      </c>
      <c r="P125" s="25">
        <f t="shared" si="32"/>
        <v>45437.509347826097</v>
      </c>
      <c r="Q125" s="25"/>
    </row>
    <row r="126" spans="1:17" ht="14.25" customHeight="1" x14ac:dyDescent="0.25">
      <c r="A126" s="29" t="str">
        <f t="shared" si="21"/>
        <v/>
      </c>
      <c r="B126" s="3">
        <f t="shared" si="26"/>
        <v>463.56999999999988</v>
      </c>
      <c r="C126" s="30">
        <v>4.16</v>
      </c>
      <c r="D126" s="31"/>
      <c r="E126" s="32" t="s">
        <v>206</v>
      </c>
      <c r="F126" s="40" t="s">
        <v>198</v>
      </c>
      <c r="G126" s="33"/>
      <c r="H126" s="34"/>
      <c r="I126" s="35">
        <f t="shared" si="27"/>
        <v>45437.516884057979</v>
      </c>
      <c r="J126" s="36" t="str">
        <f t="shared" si="28"/>
        <v/>
      </c>
      <c r="K126" s="24">
        <f t="shared" si="30"/>
        <v>23</v>
      </c>
      <c r="L126" s="24"/>
      <c r="M126" s="24">
        <f t="shared" si="25"/>
        <v>463.56999999999988</v>
      </c>
      <c r="N126" s="25">
        <f t="shared" si="31"/>
        <v>45437.516884057979</v>
      </c>
      <c r="O126" s="25">
        <f t="shared" si="29"/>
        <v>45437.516884057979</v>
      </c>
      <c r="P126" s="25">
        <f t="shared" si="32"/>
        <v>45437.516884057979</v>
      </c>
      <c r="Q126" s="25"/>
    </row>
    <row r="127" spans="1:17" ht="14.25" customHeight="1" x14ac:dyDescent="0.25">
      <c r="A127" s="29" t="str">
        <f t="shared" si="21"/>
        <v/>
      </c>
      <c r="B127" s="3">
        <f t="shared" si="26"/>
        <v>466.50999999999988</v>
      </c>
      <c r="C127" s="30">
        <v>2.94</v>
      </c>
      <c r="D127" s="31"/>
      <c r="E127" s="32" t="s">
        <v>207</v>
      </c>
      <c r="F127" s="40" t="s">
        <v>198</v>
      </c>
      <c r="G127" s="33"/>
      <c r="H127" s="34"/>
      <c r="I127" s="35">
        <f t="shared" si="27"/>
        <v>45437.522210144933</v>
      </c>
      <c r="J127" s="36" t="str">
        <f t="shared" si="28"/>
        <v/>
      </c>
      <c r="K127" s="24">
        <f t="shared" si="30"/>
        <v>23</v>
      </c>
      <c r="L127" s="24">
        <v>1</v>
      </c>
      <c r="M127" s="24">
        <f t="shared" si="25"/>
        <v>466.50999999999988</v>
      </c>
      <c r="N127" s="25">
        <f t="shared" si="31"/>
        <v>45437.522210144933</v>
      </c>
      <c r="O127" s="25">
        <f t="shared" si="29"/>
        <v>45437.522210144933</v>
      </c>
      <c r="P127" s="25">
        <f t="shared" si="32"/>
        <v>45437.522210144933</v>
      </c>
      <c r="Q127" s="25"/>
    </row>
    <row r="128" spans="1:17" ht="14.25" customHeight="1" x14ac:dyDescent="0.25">
      <c r="A128" s="29" t="str">
        <f t="shared" si="21"/>
        <v/>
      </c>
      <c r="B128" s="3">
        <f t="shared" si="26"/>
        <v>471.99999999999989</v>
      </c>
      <c r="C128" s="30">
        <v>5.49</v>
      </c>
      <c r="D128" s="31"/>
      <c r="E128" s="32" t="s">
        <v>208</v>
      </c>
      <c r="F128" s="40" t="s">
        <v>198</v>
      </c>
      <c r="G128" s="45"/>
      <c r="H128" s="34"/>
      <c r="I128" s="35">
        <f t="shared" si="27"/>
        <v>45437.532155797104</v>
      </c>
      <c r="J128" s="36" t="str">
        <f t="shared" si="28"/>
        <v/>
      </c>
      <c r="K128" s="24">
        <f t="shared" si="30"/>
        <v>23</v>
      </c>
      <c r="L128" s="24"/>
      <c r="M128" s="24">
        <f t="shared" si="25"/>
        <v>471.99999999999989</v>
      </c>
      <c r="N128" s="25">
        <f t="shared" si="31"/>
        <v>45437.532155797104</v>
      </c>
      <c r="O128" s="25">
        <f t="shared" si="29"/>
        <v>45437.532155797104</v>
      </c>
      <c r="P128" s="25">
        <f t="shared" si="32"/>
        <v>45437.532155797104</v>
      </c>
      <c r="Q128" s="25"/>
    </row>
    <row r="129" spans="1:17" ht="14.25" customHeight="1" x14ac:dyDescent="0.25">
      <c r="A129" s="29" t="str">
        <f t="shared" si="21"/>
        <v/>
      </c>
      <c r="B129" s="3">
        <f t="shared" si="26"/>
        <v>477.99999999999989</v>
      </c>
      <c r="C129" s="30">
        <v>6</v>
      </c>
      <c r="D129" s="31"/>
      <c r="E129" s="32" t="s">
        <v>209</v>
      </c>
      <c r="F129" s="40" t="s">
        <v>210</v>
      </c>
      <c r="G129" s="33"/>
      <c r="H129" s="34"/>
      <c r="I129" s="35">
        <f t="shared" si="27"/>
        <v>45437.54302536232</v>
      </c>
      <c r="J129" s="36" t="str">
        <f t="shared" si="28"/>
        <v/>
      </c>
      <c r="K129" s="24">
        <f t="shared" si="30"/>
        <v>23</v>
      </c>
      <c r="L129" s="24">
        <v>1</v>
      </c>
      <c r="M129" s="24">
        <f t="shared" si="25"/>
        <v>477.99999999999989</v>
      </c>
      <c r="N129" s="25">
        <f t="shared" si="31"/>
        <v>45437.54302536232</v>
      </c>
      <c r="O129" s="25">
        <f t="shared" si="29"/>
        <v>45437.54302536232</v>
      </c>
      <c r="P129" s="25">
        <f t="shared" si="32"/>
        <v>45437.54302536232</v>
      </c>
      <c r="Q129" s="25"/>
    </row>
    <row r="130" spans="1:17" ht="14.25" customHeight="1" x14ac:dyDescent="0.25">
      <c r="A130" s="29" t="str">
        <f t="shared" si="21"/>
        <v/>
      </c>
      <c r="B130" s="3">
        <f t="shared" si="26"/>
        <v>480.6699999999999</v>
      </c>
      <c r="C130" s="30">
        <v>2.67</v>
      </c>
      <c r="D130" s="31"/>
      <c r="E130" s="32" t="s">
        <v>211</v>
      </c>
      <c r="F130" s="40" t="s">
        <v>212</v>
      </c>
      <c r="G130" s="33"/>
      <c r="H130" s="34"/>
      <c r="I130" s="35">
        <f t="shared" si="27"/>
        <v>45437.547862318839</v>
      </c>
      <c r="J130" s="36" t="str">
        <f t="shared" si="28"/>
        <v/>
      </c>
      <c r="K130" s="24">
        <f t="shared" si="30"/>
        <v>23</v>
      </c>
      <c r="L130" s="24"/>
      <c r="M130" s="24">
        <f t="shared" si="25"/>
        <v>480.6699999999999</v>
      </c>
      <c r="N130" s="25">
        <f t="shared" si="31"/>
        <v>45437.547862318839</v>
      </c>
      <c r="O130" s="25">
        <f t="shared" si="29"/>
        <v>45437.547862318839</v>
      </c>
      <c r="P130" s="25">
        <f t="shared" si="32"/>
        <v>45437.547862318839</v>
      </c>
      <c r="Q130" s="25"/>
    </row>
    <row r="131" spans="1:17" ht="14.25" customHeight="1" x14ac:dyDescent="0.25">
      <c r="A131" s="29" t="str">
        <f t="shared" si="21"/>
        <v/>
      </c>
      <c r="B131" s="3">
        <f t="shared" si="26"/>
        <v>481.99999999999989</v>
      </c>
      <c r="C131" s="30">
        <v>1.33</v>
      </c>
      <c r="D131" s="31"/>
      <c r="E131" s="32" t="s">
        <v>213</v>
      </c>
      <c r="F131" s="40" t="s">
        <v>214</v>
      </c>
      <c r="G131" s="33"/>
      <c r="H131" s="34"/>
      <c r="I131" s="35">
        <f t="shared" si="27"/>
        <v>45437.550271739128</v>
      </c>
      <c r="J131" s="36" t="str">
        <f t="shared" si="28"/>
        <v/>
      </c>
      <c r="K131" s="24">
        <f t="shared" si="30"/>
        <v>23</v>
      </c>
      <c r="L131" s="24">
        <v>1</v>
      </c>
      <c r="M131" s="24">
        <f t="shared" si="25"/>
        <v>481.99999999999989</v>
      </c>
      <c r="N131" s="25">
        <f t="shared" si="31"/>
        <v>45437.550271739128</v>
      </c>
      <c r="O131" s="25">
        <f t="shared" si="29"/>
        <v>45437.550271739128</v>
      </c>
      <c r="P131" s="25">
        <f t="shared" si="32"/>
        <v>45437.550271739128</v>
      </c>
      <c r="Q131" s="25"/>
    </row>
    <row r="132" spans="1:17" ht="14.25" customHeight="1" x14ac:dyDescent="0.25">
      <c r="A132" s="29" t="str">
        <f t="shared" si="21"/>
        <v/>
      </c>
      <c r="B132" s="3">
        <f t="shared" si="26"/>
        <v>485.7999999999999</v>
      </c>
      <c r="C132" s="30">
        <v>3.8</v>
      </c>
      <c r="D132" s="31" t="s">
        <v>19</v>
      </c>
      <c r="E132" s="32" t="s">
        <v>215</v>
      </c>
      <c r="F132" s="40" t="s">
        <v>216</v>
      </c>
      <c r="G132" s="33">
        <v>2.0833333333333332E-2</v>
      </c>
      <c r="H132" s="34"/>
      <c r="I132" s="35">
        <f t="shared" si="27"/>
        <v>45437.557155797098</v>
      </c>
      <c r="J132" s="36">
        <f t="shared" si="28"/>
        <v>45437.577989130434</v>
      </c>
      <c r="K132" s="24">
        <f t="shared" si="30"/>
        <v>23</v>
      </c>
      <c r="L132" s="24"/>
      <c r="M132" s="24">
        <f t="shared" si="25"/>
        <v>485.7999999999999</v>
      </c>
      <c r="N132" s="25">
        <f t="shared" si="31"/>
        <v>45437.557155797098</v>
      </c>
      <c r="O132" s="25">
        <f t="shared" si="29"/>
        <v>45437.577989130434</v>
      </c>
      <c r="P132" s="25">
        <f t="shared" si="32"/>
        <v>45437.557155797098</v>
      </c>
      <c r="Q132" s="25"/>
    </row>
    <row r="133" spans="1:17" ht="14.25" customHeight="1" x14ac:dyDescent="0.25">
      <c r="A133" s="29" t="str">
        <f t="shared" si="21"/>
        <v/>
      </c>
      <c r="B133" s="3">
        <f t="shared" si="26"/>
        <v>490.99999999999989</v>
      </c>
      <c r="C133" s="30">
        <v>5.2</v>
      </c>
      <c r="D133" s="31"/>
      <c r="E133" s="32" t="s">
        <v>217</v>
      </c>
      <c r="F133" s="40" t="s">
        <v>216</v>
      </c>
      <c r="G133" s="33"/>
      <c r="H133" s="34"/>
      <c r="I133" s="35">
        <f t="shared" si="27"/>
        <v>45437.587409420288</v>
      </c>
      <c r="J133" s="36" t="str">
        <f t="shared" si="28"/>
        <v/>
      </c>
      <c r="K133" s="24">
        <f t="shared" si="30"/>
        <v>23</v>
      </c>
      <c r="L133" s="24">
        <v>1</v>
      </c>
      <c r="M133" s="24">
        <f t="shared" si="25"/>
        <v>490.99999999999989</v>
      </c>
      <c r="N133" s="25">
        <f t="shared" si="31"/>
        <v>45437.587409420288</v>
      </c>
      <c r="O133" s="25">
        <f t="shared" si="29"/>
        <v>45437.587409420288</v>
      </c>
      <c r="P133" s="25">
        <f t="shared" si="32"/>
        <v>45437.587409420288</v>
      </c>
      <c r="Q133" s="25"/>
    </row>
    <row r="134" spans="1:17" ht="14.25" customHeight="1" x14ac:dyDescent="0.25">
      <c r="A134" s="29" t="str">
        <f t="shared" si="21"/>
        <v/>
      </c>
      <c r="B134" s="3">
        <f t="shared" si="26"/>
        <v>495.4899999999999</v>
      </c>
      <c r="C134" s="30">
        <v>4.49</v>
      </c>
      <c r="D134" s="31"/>
      <c r="E134" s="32" t="s">
        <v>218</v>
      </c>
      <c r="F134" s="40" t="s">
        <v>216</v>
      </c>
      <c r="G134" s="33"/>
      <c r="H134" s="34"/>
      <c r="I134" s="35">
        <f t="shared" si="27"/>
        <v>45437.595543478259</v>
      </c>
      <c r="J134" s="36" t="str">
        <f t="shared" si="28"/>
        <v/>
      </c>
      <c r="K134" s="24">
        <f t="shared" si="30"/>
        <v>23</v>
      </c>
      <c r="L134" s="24"/>
      <c r="M134" s="24">
        <f t="shared" si="25"/>
        <v>495.4899999999999</v>
      </c>
      <c r="N134" s="25">
        <f t="shared" si="31"/>
        <v>45437.595543478259</v>
      </c>
      <c r="O134" s="25">
        <f t="shared" si="29"/>
        <v>45437.595543478259</v>
      </c>
      <c r="P134" s="25">
        <f t="shared" si="32"/>
        <v>45437.595543478259</v>
      </c>
      <c r="Q134" s="25"/>
    </row>
    <row r="135" spans="1:17" ht="14.25" customHeight="1" x14ac:dyDescent="0.25">
      <c r="A135" s="29" t="str">
        <f t="shared" si="21"/>
        <v/>
      </c>
      <c r="B135" s="3">
        <f t="shared" si="26"/>
        <v>498.67999999999989</v>
      </c>
      <c r="C135" s="30">
        <v>3.19</v>
      </c>
      <c r="D135" s="31"/>
      <c r="E135" s="32" t="s">
        <v>219</v>
      </c>
      <c r="F135" s="40" t="s">
        <v>216</v>
      </c>
      <c r="G135" s="33"/>
      <c r="H135" s="34"/>
      <c r="I135" s="35">
        <f t="shared" si="27"/>
        <v>45437.601322463765</v>
      </c>
      <c r="J135" s="36" t="str">
        <f t="shared" si="28"/>
        <v/>
      </c>
      <c r="K135" s="24">
        <f t="shared" si="30"/>
        <v>23</v>
      </c>
      <c r="L135" s="24">
        <v>1</v>
      </c>
      <c r="M135" s="24">
        <f t="shared" si="25"/>
        <v>498.67999999999989</v>
      </c>
      <c r="N135" s="25">
        <f t="shared" si="31"/>
        <v>45437.601322463765</v>
      </c>
      <c r="O135" s="25">
        <f t="shared" si="29"/>
        <v>45437.601322463765</v>
      </c>
      <c r="P135" s="25">
        <f t="shared" si="32"/>
        <v>45437.601322463765</v>
      </c>
      <c r="Q135" s="25"/>
    </row>
    <row r="136" spans="1:17" ht="14.25" customHeight="1" x14ac:dyDescent="0.25">
      <c r="A136" s="29" t="str">
        <f t="shared" si="21"/>
        <v/>
      </c>
      <c r="B136" s="3">
        <f t="shared" si="26"/>
        <v>502.71999999999991</v>
      </c>
      <c r="C136" s="30">
        <v>4.04</v>
      </c>
      <c r="D136" s="31"/>
      <c r="E136" s="32" t="s">
        <v>220</v>
      </c>
      <c r="F136" s="40" t="s">
        <v>221</v>
      </c>
      <c r="G136" s="33"/>
      <c r="H136" s="34"/>
      <c r="I136" s="35">
        <f t="shared" si="27"/>
        <v>45437.608641304345</v>
      </c>
      <c r="J136" s="36" t="str">
        <f t="shared" si="28"/>
        <v/>
      </c>
      <c r="K136" s="24">
        <f t="shared" si="30"/>
        <v>23</v>
      </c>
      <c r="L136" s="24"/>
      <c r="M136" s="24">
        <f t="shared" si="25"/>
        <v>502.71999999999991</v>
      </c>
      <c r="N136" s="25">
        <f t="shared" si="31"/>
        <v>45437.608641304345</v>
      </c>
      <c r="O136" s="25">
        <f t="shared" si="29"/>
        <v>45437.608641304345</v>
      </c>
      <c r="P136" s="25">
        <f t="shared" si="32"/>
        <v>45437.608641304345</v>
      </c>
      <c r="Q136" s="25"/>
    </row>
    <row r="137" spans="1:17" ht="14.25" customHeight="1" x14ac:dyDescent="0.25">
      <c r="A137" s="29" t="str">
        <f t="shared" si="21"/>
        <v/>
      </c>
      <c r="B137" s="3">
        <f t="shared" si="26"/>
        <v>508.92999999999989</v>
      </c>
      <c r="C137" s="30">
        <v>6.21</v>
      </c>
      <c r="D137" s="31"/>
      <c r="E137" s="32" t="s">
        <v>222</v>
      </c>
      <c r="F137" s="40" t="s">
        <v>216</v>
      </c>
      <c r="G137" s="33"/>
      <c r="H137" s="34"/>
      <c r="I137" s="35">
        <f t="shared" si="27"/>
        <v>45437.619891304348</v>
      </c>
      <c r="J137" s="36" t="str">
        <f t="shared" si="28"/>
        <v/>
      </c>
      <c r="K137" s="24">
        <f t="shared" si="30"/>
        <v>23</v>
      </c>
      <c r="L137" s="24">
        <v>1</v>
      </c>
      <c r="M137" s="24">
        <f t="shared" si="25"/>
        <v>508.92999999999989</v>
      </c>
      <c r="N137" s="25">
        <f t="shared" si="31"/>
        <v>45437.619891304348</v>
      </c>
      <c r="O137" s="25">
        <f t="shared" si="29"/>
        <v>45437.619891304348</v>
      </c>
      <c r="P137" s="25">
        <f t="shared" si="32"/>
        <v>45437.619891304348</v>
      </c>
      <c r="Q137" s="25"/>
    </row>
    <row r="138" spans="1:17" ht="14.25" customHeight="1" x14ac:dyDescent="0.25">
      <c r="A138" s="29" t="str">
        <f t="shared" si="21"/>
        <v/>
      </c>
      <c r="B138" s="3">
        <f t="shared" si="26"/>
        <v>513.46999999999991</v>
      </c>
      <c r="C138" s="30">
        <v>4.54</v>
      </c>
      <c r="D138" s="31"/>
      <c r="E138" s="32" t="s">
        <v>223</v>
      </c>
      <c r="F138" s="40" t="s">
        <v>216</v>
      </c>
      <c r="G138" s="33"/>
      <c r="H138" s="34"/>
      <c r="I138" s="35">
        <f t="shared" si="27"/>
        <v>45437.628115942032</v>
      </c>
      <c r="J138" s="36" t="str">
        <f t="shared" si="28"/>
        <v/>
      </c>
      <c r="K138" s="24">
        <f t="shared" si="30"/>
        <v>23</v>
      </c>
      <c r="L138" s="24"/>
      <c r="M138" s="24">
        <f t="shared" si="25"/>
        <v>513.46999999999991</v>
      </c>
      <c r="N138" s="25">
        <f t="shared" si="31"/>
        <v>45437.628115942032</v>
      </c>
      <c r="O138" s="25">
        <f t="shared" si="29"/>
        <v>45437.628115942032</v>
      </c>
      <c r="P138" s="25">
        <f t="shared" si="32"/>
        <v>45437.628115942032</v>
      </c>
      <c r="Q138" s="25"/>
    </row>
    <row r="139" spans="1:17" ht="14.25" customHeight="1" x14ac:dyDescent="0.25">
      <c r="A139" s="29" t="str">
        <f t="shared" si="21"/>
        <v/>
      </c>
      <c r="B139" s="3">
        <f t="shared" si="26"/>
        <v>518.49999999999989</v>
      </c>
      <c r="C139" s="30">
        <v>5.03</v>
      </c>
      <c r="D139" s="31"/>
      <c r="E139" s="32" t="s">
        <v>224</v>
      </c>
      <c r="F139" s="40" t="s">
        <v>216</v>
      </c>
      <c r="G139" s="33"/>
      <c r="H139" s="34"/>
      <c r="I139" s="35">
        <f t="shared" si="27"/>
        <v>45437.637228260872</v>
      </c>
      <c r="J139" s="36" t="str">
        <f t="shared" si="28"/>
        <v/>
      </c>
      <c r="K139" s="24">
        <f t="shared" si="30"/>
        <v>23</v>
      </c>
      <c r="L139" s="24">
        <v>1</v>
      </c>
      <c r="M139" s="24">
        <f t="shared" si="25"/>
        <v>518.49999999999989</v>
      </c>
      <c r="N139" s="25">
        <f t="shared" si="31"/>
        <v>45437.637228260872</v>
      </c>
      <c r="O139" s="25">
        <f t="shared" si="29"/>
        <v>45437.637228260872</v>
      </c>
      <c r="P139" s="25">
        <f t="shared" si="32"/>
        <v>45437.637228260872</v>
      </c>
      <c r="Q139" s="25"/>
    </row>
    <row r="140" spans="1:17" ht="14.25" customHeight="1" x14ac:dyDescent="0.25">
      <c r="A140" s="29" t="str">
        <f t="shared" si="21"/>
        <v/>
      </c>
      <c r="B140" s="3">
        <f t="shared" si="26"/>
        <v>527.13999999999987</v>
      </c>
      <c r="C140" s="30">
        <v>8.64</v>
      </c>
      <c r="D140" s="31"/>
      <c r="E140" s="32" t="s">
        <v>225</v>
      </c>
      <c r="F140" s="40" t="s">
        <v>216</v>
      </c>
      <c r="G140" s="56"/>
      <c r="H140" s="34"/>
      <c r="I140" s="35">
        <f t="shared" si="27"/>
        <v>45437.652880434784</v>
      </c>
      <c r="J140" s="36" t="str">
        <f t="shared" si="28"/>
        <v/>
      </c>
      <c r="K140" s="24">
        <f t="shared" si="30"/>
        <v>23</v>
      </c>
      <c r="L140" s="24"/>
      <c r="M140" s="24">
        <f t="shared" si="25"/>
        <v>527.13999999999987</v>
      </c>
      <c r="N140" s="25">
        <f t="shared" si="31"/>
        <v>45437.652880434784</v>
      </c>
      <c r="O140" s="25">
        <f t="shared" si="29"/>
        <v>45437.652880434784</v>
      </c>
      <c r="P140" s="25">
        <f t="shared" si="32"/>
        <v>45437.652880434784</v>
      </c>
      <c r="Q140" s="25"/>
    </row>
    <row r="141" spans="1:17" ht="14.25" customHeight="1" x14ac:dyDescent="0.25">
      <c r="A141" s="29" t="str">
        <f t="shared" si="21"/>
        <v/>
      </c>
      <c r="B141" s="3">
        <f t="shared" si="26"/>
        <v>529.49999999999989</v>
      </c>
      <c r="C141" s="30">
        <v>2.36</v>
      </c>
      <c r="D141" s="31"/>
      <c r="E141" s="32" t="s">
        <v>226</v>
      </c>
      <c r="F141" s="40" t="s">
        <v>216</v>
      </c>
      <c r="G141" s="33"/>
      <c r="H141" s="34"/>
      <c r="I141" s="35">
        <f t="shared" si="27"/>
        <v>45437.657155797104</v>
      </c>
      <c r="J141" s="36" t="str">
        <f t="shared" si="28"/>
        <v/>
      </c>
      <c r="K141" s="24">
        <f t="shared" si="30"/>
        <v>23</v>
      </c>
      <c r="L141" s="24">
        <v>1</v>
      </c>
      <c r="M141" s="24">
        <f t="shared" si="25"/>
        <v>529.49999999999989</v>
      </c>
      <c r="N141" s="25">
        <f t="shared" si="31"/>
        <v>45437.657155797104</v>
      </c>
      <c r="O141" s="25">
        <f t="shared" si="29"/>
        <v>45437.657155797104</v>
      </c>
      <c r="P141" s="25">
        <f t="shared" si="32"/>
        <v>45437.657155797104</v>
      </c>
      <c r="Q141" s="25"/>
    </row>
    <row r="142" spans="1:17" ht="14.25" customHeight="1" x14ac:dyDescent="0.25">
      <c r="A142" s="29" t="str">
        <f t="shared" si="21"/>
        <v/>
      </c>
      <c r="B142" s="3">
        <f t="shared" si="26"/>
        <v>531.17999999999984</v>
      </c>
      <c r="C142" s="30">
        <v>1.68</v>
      </c>
      <c r="D142" s="31"/>
      <c r="E142" s="32" t="s">
        <v>227</v>
      </c>
      <c r="F142" s="40" t="s">
        <v>216</v>
      </c>
      <c r="G142" s="33"/>
      <c r="H142" s="34"/>
      <c r="I142" s="35">
        <f t="shared" si="27"/>
        <v>45437.660199275364</v>
      </c>
      <c r="J142" s="36" t="str">
        <f t="shared" si="28"/>
        <v/>
      </c>
      <c r="K142" s="24">
        <f t="shared" si="30"/>
        <v>23</v>
      </c>
      <c r="L142" s="24"/>
      <c r="M142" s="24">
        <f t="shared" si="25"/>
        <v>531.17999999999984</v>
      </c>
      <c r="N142" s="25">
        <f t="shared" si="31"/>
        <v>45437.660199275364</v>
      </c>
      <c r="O142" s="25">
        <f t="shared" si="29"/>
        <v>45437.660199275364</v>
      </c>
      <c r="P142" s="25">
        <f t="shared" si="32"/>
        <v>45437.660199275364</v>
      </c>
      <c r="Q142" s="25"/>
    </row>
    <row r="143" spans="1:17" ht="14.25" customHeight="1" x14ac:dyDescent="0.25">
      <c r="A143" s="29" t="str">
        <f t="shared" si="21"/>
        <v/>
      </c>
      <c r="B143" s="3">
        <f t="shared" si="26"/>
        <v>539.03999999999985</v>
      </c>
      <c r="C143" s="30">
        <v>7.86</v>
      </c>
      <c r="D143" s="31"/>
      <c r="E143" s="32" t="s">
        <v>228</v>
      </c>
      <c r="F143" s="40" t="s">
        <v>229</v>
      </c>
      <c r="G143" s="33"/>
      <c r="H143" s="34"/>
      <c r="I143" s="35">
        <f t="shared" si="27"/>
        <v>45437.674438405797</v>
      </c>
      <c r="J143" s="36" t="str">
        <f t="shared" si="28"/>
        <v/>
      </c>
      <c r="K143" s="24">
        <f t="shared" si="30"/>
        <v>23</v>
      </c>
      <c r="L143" s="24">
        <v>1</v>
      </c>
      <c r="M143" s="24">
        <f t="shared" si="25"/>
        <v>539.03999999999985</v>
      </c>
      <c r="N143" s="25">
        <f t="shared" si="31"/>
        <v>45437.674438405797</v>
      </c>
      <c r="O143" s="25">
        <f t="shared" si="29"/>
        <v>45437.674438405797</v>
      </c>
      <c r="P143" s="25">
        <f t="shared" si="32"/>
        <v>45437.674438405797</v>
      </c>
      <c r="Q143" s="25"/>
    </row>
    <row r="144" spans="1:17" ht="14.25" customHeight="1" x14ac:dyDescent="0.25">
      <c r="A144" s="29" t="str">
        <f t="shared" si="21"/>
        <v/>
      </c>
      <c r="B144" s="3">
        <f t="shared" ref="B144:B159" si="33">IF($C144="","",$M144)</f>
        <v>541.99999999999989</v>
      </c>
      <c r="C144" s="30">
        <v>2.96</v>
      </c>
      <c r="D144" s="31"/>
      <c r="E144" s="32" t="s">
        <v>230</v>
      </c>
      <c r="F144" s="40" t="s">
        <v>229</v>
      </c>
      <c r="G144" s="33"/>
      <c r="H144" s="34"/>
      <c r="I144" s="35">
        <f t="shared" ref="I144:I159" si="34">IF($C144="","",$N144)</f>
        <v>45437.67980072464</v>
      </c>
      <c r="J144" s="36" t="str">
        <f t="shared" ref="J144:J159" si="35">IF($G144=0,"",$O144)</f>
        <v/>
      </c>
      <c r="K144" s="24">
        <f t="shared" si="30"/>
        <v>23</v>
      </c>
      <c r="L144" s="24"/>
      <c r="M144" s="24">
        <f t="shared" si="25"/>
        <v>541.99999999999989</v>
      </c>
      <c r="N144" s="25">
        <f t="shared" si="31"/>
        <v>45437.67980072464</v>
      </c>
      <c r="O144" s="25">
        <f t="shared" ref="O144:O159" si="36">$N144+$G144</f>
        <v>45437.67980072464</v>
      </c>
      <c r="P144" s="25">
        <f t="shared" si="32"/>
        <v>45437.67980072464</v>
      </c>
      <c r="Q144" s="25"/>
    </row>
    <row r="145" spans="1:17" ht="14.25" customHeight="1" x14ac:dyDescent="0.25">
      <c r="A145" s="29" t="str">
        <f t="shared" ref="A145:A159" si="37">IF(DAY($P145)&lt;&gt;DAY($P144),$P145,"")</f>
        <v/>
      </c>
      <c r="B145" s="3">
        <f t="shared" si="33"/>
        <v>545.6099999999999</v>
      </c>
      <c r="C145" s="30">
        <v>3.61</v>
      </c>
      <c r="D145" s="31"/>
      <c r="E145" s="32" t="s">
        <v>231</v>
      </c>
      <c r="F145" s="40" t="s">
        <v>229</v>
      </c>
      <c r="G145" s="33"/>
      <c r="H145" s="34"/>
      <c r="I145" s="35">
        <f t="shared" si="34"/>
        <v>45437.686340579712</v>
      </c>
      <c r="J145" s="36" t="str">
        <f t="shared" si="35"/>
        <v/>
      </c>
      <c r="K145" s="24">
        <f t="shared" ref="K145:K159" si="38">IF($H145="",$K144,$H145)</f>
        <v>23</v>
      </c>
      <c r="L145" s="24">
        <v>1</v>
      </c>
      <c r="M145" s="24">
        <f t="shared" si="25"/>
        <v>545.6099999999999</v>
      </c>
      <c r="N145" s="25">
        <f t="shared" ref="N145:N159" si="39">$O144+$C145/$K145/24</f>
        <v>45437.686340579712</v>
      </c>
      <c r="O145" s="25">
        <f t="shared" si="36"/>
        <v>45437.686340579712</v>
      </c>
      <c r="P145" s="25">
        <f t="shared" ref="P145:P159" si="40">IF($C145="",$P144,$N145)</f>
        <v>45437.686340579712</v>
      </c>
      <c r="Q145" s="25"/>
    </row>
    <row r="146" spans="1:17" ht="14.25" customHeight="1" x14ac:dyDescent="0.25">
      <c r="A146" s="29" t="str">
        <f t="shared" si="37"/>
        <v/>
      </c>
      <c r="B146" s="3">
        <f t="shared" si="33"/>
        <v>552.99999999999989</v>
      </c>
      <c r="C146" s="30">
        <v>7.39</v>
      </c>
      <c r="D146" s="31"/>
      <c r="E146" s="32" t="s">
        <v>232</v>
      </c>
      <c r="F146" s="40" t="s">
        <v>233</v>
      </c>
      <c r="G146" s="33"/>
      <c r="H146" s="34"/>
      <c r="I146" s="35">
        <f t="shared" si="34"/>
        <v>45437.699728260872</v>
      </c>
      <c r="J146" s="36" t="str">
        <f t="shared" si="35"/>
        <v/>
      </c>
      <c r="K146" s="24">
        <f t="shared" si="38"/>
        <v>23</v>
      </c>
      <c r="L146" s="24"/>
      <c r="M146" s="24">
        <f t="shared" ref="M146:M159" si="41">IF($G145&gt;0.5,$C146,$C146+$M145)</f>
        <v>552.99999999999989</v>
      </c>
      <c r="N146" s="25">
        <f t="shared" si="39"/>
        <v>45437.699728260872</v>
      </c>
      <c r="O146" s="25">
        <f t="shared" si="36"/>
        <v>45437.699728260872</v>
      </c>
      <c r="P146" s="25">
        <f t="shared" si="40"/>
        <v>45437.699728260872</v>
      </c>
      <c r="Q146" s="25"/>
    </row>
    <row r="147" spans="1:17" ht="14.25" customHeight="1" x14ac:dyDescent="0.25">
      <c r="A147" s="29" t="str">
        <f t="shared" si="37"/>
        <v/>
      </c>
      <c r="B147" s="3">
        <f t="shared" si="33"/>
        <v>559.43999999999994</v>
      </c>
      <c r="C147" s="30">
        <v>6.44</v>
      </c>
      <c r="D147" s="31"/>
      <c r="E147" s="32" t="s">
        <v>234</v>
      </c>
      <c r="F147" s="40" t="s">
        <v>235</v>
      </c>
      <c r="G147" s="33"/>
      <c r="H147" s="34"/>
      <c r="I147" s="35">
        <f t="shared" si="34"/>
        <v>45437.711394927537</v>
      </c>
      <c r="J147" s="36" t="str">
        <f t="shared" si="35"/>
        <v/>
      </c>
      <c r="K147" s="24">
        <f t="shared" si="38"/>
        <v>23</v>
      </c>
      <c r="L147" s="24">
        <v>1</v>
      </c>
      <c r="M147" s="24">
        <f t="shared" si="41"/>
        <v>559.43999999999994</v>
      </c>
      <c r="N147" s="25">
        <f t="shared" si="39"/>
        <v>45437.711394927537</v>
      </c>
      <c r="O147" s="25">
        <f t="shared" si="36"/>
        <v>45437.711394927537</v>
      </c>
      <c r="P147" s="25">
        <f t="shared" si="40"/>
        <v>45437.711394927537</v>
      </c>
      <c r="Q147" s="25"/>
    </row>
    <row r="148" spans="1:17" ht="14.25" customHeight="1" x14ac:dyDescent="0.25">
      <c r="A148" s="29" t="str">
        <f t="shared" si="37"/>
        <v/>
      </c>
      <c r="B148" s="3">
        <f t="shared" si="33"/>
        <v>563.86999999999989</v>
      </c>
      <c r="C148" s="30">
        <v>4.43</v>
      </c>
      <c r="D148" s="31"/>
      <c r="E148" s="32" t="s">
        <v>236</v>
      </c>
      <c r="F148" s="40" t="s">
        <v>235</v>
      </c>
      <c r="G148" s="33"/>
      <c r="H148" s="34"/>
      <c r="I148" s="35">
        <f t="shared" si="34"/>
        <v>45437.719420289854</v>
      </c>
      <c r="J148" s="36" t="str">
        <f t="shared" si="35"/>
        <v/>
      </c>
      <c r="K148" s="24">
        <f t="shared" si="38"/>
        <v>23</v>
      </c>
      <c r="L148" s="24"/>
      <c r="M148" s="24">
        <f t="shared" si="41"/>
        <v>563.86999999999989</v>
      </c>
      <c r="N148" s="25">
        <f t="shared" si="39"/>
        <v>45437.719420289854</v>
      </c>
      <c r="O148" s="25">
        <f t="shared" si="36"/>
        <v>45437.719420289854</v>
      </c>
      <c r="P148" s="25">
        <f t="shared" si="40"/>
        <v>45437.719420289854</v>
      </c>
      <c r="Q148" s="25"/>
    </row>
    <row r="149" spans="1:17" ht="14.25" customHeight="1" x14ac:dyDescent="0.25">
      <c r="A149" s="29" t="str">
        <f t="shared" si="37"/>
        <v/>
      </c>
      <c r="B149" s="3">
        <f t="shared" si="33"/>
        <v>564.68999999999994</v>
      </c>
      <c r="C149" s="30">
        <v>0.82</v>
      </c>
      <c r="D149" s="31"/>
      <c r="E149" s="32" t="s">
        <v>237</v>
      </c>
      <c r="F149" s="40" t="s">
        <v>235</v>
      </c>
      <c r="G149" s="33"/>
      <c r="H149" s="34"/>
      <c r="I149" s="35">
        <f t="shared" si="34"/>
        <v>45437.720905797098</v>
      </c>
      <c r="J149" s="36" t="str">
        <f t="shared" si="35"/>
        <v/>
      </c>
      <c r="K149" s="24">
        <f t="shared" si="38"/>
        <v>23</v>
      </c>
      <c r="L149" s="24">
        <v>1</v>
      </c>
      <c r="M149" s="24">
        <f t="shared" si="41"/>
        <v>564.68999999999994</v>
      </c>
      <c r="N149" s="25">
        <f t="shared" si="39"/>
        <v>45437.720905797098</v>
      </c>
      <c r="O149" s="25">
        <f t="shared" si="36"/>
        <v>45437.720905797098</v>
      </c>
      <c r="P149" s="25">
        <f t="shared" si="40"/>
        <v>45437.720905797098</v>
      </c>
      <c r="Q149" s="25"/>
    </row>
    <row r="150" spans="1:17" ht="14.25" customHeight="1" x14ac:dyDescent="0.25">
      <c r="A150" s="29" t="str">
        <f t="shared" si="37"/>
        <v/>
      </c>
      <c r="B150" s="3">
        <f t="shared" si="33"/>
        <v>567.45999999999992</v>
      </c>
      <c r="C150" s="30">
        <v>2.77</v>
      </c>
      <c r="D150" s="31"/>
      <c r="E150" s="32" t="s">
        <v>238</v>
      </c>
      <c r="F150" s="40" t="s">
        <v>239</v>
      </c>
      <c r="G150" s="33"/>
      <c r="H150" s="34"/>
      <c r="I150" s="35">
        <f t="shared" si="34"/>
        <v>45437.725923913036</v>
      </c>
      <c r="J150" s="36" t="str">
        <f t="shared" si="35"/>
        <v/>
      </c>
      <c r="K150" s="24">
        <f t="shared" si="38"/>
        <v>23</v>
      </c>
      <c r="L150" s="24"/>
      <c r="M150" s="24">
        <f t="shared" si="41"/>
        <v>567.45999999999992</v>
      </c>
      <c r="N150" s="25">
        <f t="shared" si="39"/>
        <v>45437.725923913036</v>
      </c>
      <c r="O150" s="25">
        <f t="shared" si="36"/>
        <v>45437.725923913036</v>
      </c>
      <c r="P150" s="25">
        <f t="shared" si="40"/>
        <v>45437.725923913036</v>
      </c>
      <c r="Q150" s="25"/>
    </row>
    <row r="151" spans="1:17" ht="14.25" customHeight="1" x14ac:dyDescent="0.25">
      <c r="A151" s="29" t="str">
        <f t="shared" si="37"/>
        <v/>
      </c>
      <c r="B151" s="3">
        <f t="shared" si="33"/>
        <v>569.99999999999989</v>
      </c>
      <c r="C151" s="30">
        <v>2.54</v>
      </c>
      <c r="D151" s="31"/>
      <c r="E151" s="32" t="s">
        <v>240</v>
      </c>
      <c r="F151" s="40" t="s">
        <v>241</v>
      </c>
      <c r="G151" s="33"/>
      <c r="H151" s="34"/>
      <c r="I151" s="35">
        <f t="shared" si="34"/>
        <v>45437.730525362313</v>
      </c>
      <c r="J151" s="36" t="str">
        <f t="shared" si="35"/>
        <v/>
      </c>
      <c r="K151" s="24">
        <f t="shared" si="38"/>
        <v>23</v>
      </c>
      <c r="L151" s="24">
        <v>1</v>
      </c>
      <c r="M151" s="24">
        <f t="shared" si="41"/>
        <v>569.99999999999989</v>
      </c>
      <c r="N151" s="25">
        <f t="shared" si="39"/>
        <v>45437.730525362313</v>
      </c>
      <c r="O151" s="25">
        <f t="shared" si="36"/>
        <v>45437.730525362313</v>
      </c>
      <c r="P151" s="25">
        <f t="shared" si="40"/>
        <v>45437.730525362313</v>
      </c>
      <c r="Q151" s="25"/>
    </row>
    <row r="152" spans="1:17" ht="14.25" customHeight="1" x14ac:dyDescent="0.25">
      <c r="A152" s="29" t="str">
        <f t="shared" si="37"/>
        <v/>
      </c>
      <c r="B152" s="3">
        <f t="shared" si="33"/>
        <v>574.26999999999987</v>
      </c>
      <c r="C152" s="30">
        <v>4.2699999999999996</v>
      </c>
      <c r="D152" s="31"/>
      <c r="E152" s="32" t="s">
        <v>242</v>
      </c>
      <c r="F152" s="40" t="s">
        <v>243</v>
      </c>
      <c r="G152" s="33"/>
      <c r="H152" s="34"/>
      <c r="I152" s="35">
        <f t="shared" si="34"/>
        <v>45437.738260869563</v>
      </c>
      <c r="J152" s="36" t="str">
        <f t="shared" si="35"/>
        <v/>
      </c>
      <c r="K152" s="24">
        <f t="shared" si="38"/>
        <v>23</v>
      </c>
      <c r="L152" s="24"/>
      <c r="M152" s="24">
        <f t="shared" si="41"/>
        <v>574.26999999999987</v>
      </c>
      <c r="N152" s="25">
        <f t="shared" si="39"/>
        <v>45437.738260869563</v>
      </c>
      <c r="O152" s="25">
        <f t="shared" si="36"/>
        <v>45437.738260869563</v>
      </c>
      <c r="P152" s="25">
        <f t="shared" si="40"/>
        <v>45437.738260869563</v>
      </c>
      <c r="Q152" s="25"/>
    </row>
    <row r="153" spans="1:17" ht="14.25" customHeight="1" x14ac:dyDescent="0.25">
      <c r="A153" s="29" t="str">
        <f t="shared" si="37"/>
        <v/>
      </c>
      <c r="B153" s="3">
        <f t="shared" si="33"/>
        <v>578.40999999999985</v>
      </c>
      <c r="C153" s="30">
        <v>4.1399999999999997</v>
      </c>
      <c r="D153" s="31"/>
      <c r="E153" s="32" t="s">
        <v>244</v>
      </c>
      <c r="F153" s="40" t="s">
        <v>245</v>
      </c>
      <c r="G153" s="33"/>
      <c r="H153" s="34"/>
      <c r="I153" s="35">
        <f t="shared" si="34"/>
        <v>45437.745760869562</v>
      </c>
      <c r="J153" s="36" t="str">
        <f t="shared" si="35"/>
        <v/>
      </c>
      <c r="K153" s="24">
        <f t="shared" si="38"/>
        <v>23</v>
      </c>
      <c r="L153" s="24">
        <v>1</v>
      </c>
      <c r="M153" s="24">
        <f t="shared" si="41"/>
        <v>578.40999999999985</v>
      </c>
      <c r="N153" s="25">
        <f t="shared" si="39"/>
        <v>45437.745760869562</v>
      </c>
      <c r="O153" s="25">
        <f t="shared" si="36"/>
        <v>45437.745760869562</v>
      </c>
      <c r="P153" s="25">
        <f t="shared" si="40"/>
        <v>45437.745760869562</v>
      </c>
      <c r="Q153" s="25"/>
    </row>
    <row r="154" spans="1:17" ht="14.25" customHeight="1" x14ac:dyDescent="0.25">
      <c r="A154" s="29" t="str">
        <f t="shared" si="37"/>
        <v/>
      </c>
      <c r="B154" s="3">
        <f t="shared" si="33"/>
        <v>582.99999999999989</v>
      </c>
      <c r="C154" s="30">
        <v>4.59</v>
      </c>
      <c r="D154" s="31"/>
      <c r="E154" s="32" t="s">
        <v>246</v>
      </c>
      <c r="F154" s="40" t="s">
        <v>245</v>
      </c>
      <c r="G154" s="45"/>
      <c r="H154" s="34"/>
      <c r="I154" s="35">
        <f t="shared" si="34"/>
        <v>45437.754076086952</v>
      </c>
      <c r="J154" s="36" t="str">
        <f t="shared" si="35"/>
        <v/>
      </c>
      <c r="K154" s="24">
        <f t="shared" si="38"/>
        <v>23</v>
      </c>
      <c r="L154" s="24"/>
      <c r="M154" s="24">
        <f t="shared" si="41"/>
        <v>582.99999999999989</v>
      </c>
      <c r="N154" s="25">
        <f t="shared" si="39"/>
        <v>45437.754076086952</v>
      </c>
      <c r="O154" s="25">
        <f t="shared" si="36"/>
        <v>45437.754076086952</v>
      </c>
      <c r="P154" s="25">
        <f t="shared" si="40"/>
        <v>45437.754076086952</v>
      </c>
      <c r="Q154" s="25"/>
    </row>
    <row r="155" spans="1:17" ht="14.25" customHeight="1" x14ac:dyDescent="0.25">
      <c r="A155" s="29" t="str">
        <f t="shared" si="37"/>
        <v/>
      </c>
      <c r="B155" s="3">
        <f t="shared" si="33"/>
        <v>587.3599999999999</v>
      </c>
      <c r="C155" s="30">
        <v>4.3600000000000003</v>
      </c>
      <c r="D155" s="31"/>
      <c r="E155" s="32" t="s">
        <v>247</v>
      </c>
      <c r="F155" s="40" t="s">
        <v>248</v>
      </c>
      <c r="G155" s="33"/>
      <c r="H155" s="34"/>
      <c r="I155" s="35">
        <f t="shared" si="34"/>
        <v>45437.76197463768</v>
      </c>
      <c r="J155" s="36" t="str">
        <f t="shared" si="35"/>
        <v/>
      </c>
      <c r="K155" s="24">
        <f t="shared" si="38"/>
        <v>23</v>
      </c>
      <c r="L155" s="24">
        <v>1</v>
      </c>
      <c r="M155" s="24">
        <f t="shared" si="41"/>
        <v>587.3599999999999</v>
      </c>
      <c r="N155" s="25">
        <f t="shared" si="39"/>
        <v>45437.76197463768</v>
      </c>
      <c r="O155" s="25">
        <f t="shared" si="36"/>
        <v>45437.76197463768</v>
      </c>
      <c r="P155" s="25">
        <f t="shared" si="40"/>
        <v>45437.76197463768</v>
      </c>
      <c r="Q155" s="25"/>
    </row>
    <row r="156" spans="1:17" ht="14.25" customHeight="1" x14ac:dyDescent="0.25">
      <c r="A156" s="29" t="str">
        <f t="shared" si="37"/>
        <v/>
      </c>
      <c r="B156" s="3">
        <f t="shared" si="33"/>
        <v>588.26999999999987</v>
      </c>
      <c r="C156" s="30">
        <v>0.91</v>
      </c>
      <c r="D156" s="31"/>
      <c r="E156" s="32" t="s">
        <v>249</v>
      </c>
      <c r="F156" s="40" t="s">
        <v>216</v>
      </c>
      <c r="G156" s="33"/>
      <c r="H156" s="34"/>
      <c r="I156" s="35">
        <f t="shared" si="34"/>
        <v>45437.763623188403</v>
      </c>
      <c r="J156" s="36" t="str">
        <f t="shared" si="35"/>
        <v/>
      </c>
      <c r="K156" s="24">
        <f t="shared" si="38"/>
        <v>23</v>
      </c>
      <c r="L156" s="24"/>
      <c r="M156" s="24">
        <f t="shared" si="41"/>
        <v>588.26999999999987</v>
      </c>
      <c r="N156" s="25">
        <f t="shared" si="39"/>
        <v>45437.763623188403</v>
      </c>
      <c r="O156" s="25">
        <f t="shared" si="36"/>
        <v>45437.763623188403</v>
      </c>
      <c r="P156" s="25">
        <f t="shared" si="40"/>
        <v>45437.763623188403</v>
      </c>
      <c r="Q156" s="25"/>
    </row>
    <row r="157" spans="1:17" ht="14.25" customHeight="1" x14ac:dyDescent="0.25">
      <c r="A157" s="29" t="str">
        <f t="shared" si="37"/>
        <v/>
      </c>
      <c r="B157" s="3">
        <f t="shared" si="33"/>
        <v>593.66999999999985</v>
      </c>
      <c r="C157" s="30">
        <v>5.4</v>
      </c>
      <c r="D157" s="31" t="s">
        <v>19</v>
      </c>
      <c r="E157" s="32" t="s">
        <v>250</v>
      </c>
      <c r="F157" s="40" t="s">
        <v>251</v>
      </c>
      <c r="G157" s="33">
        <v>1.0416666666666666E-2</v>
      </c>
      <c r="H157" s="34"/>
      <c r="I157" s="35">
        <f t="shared" si="34"/>
        <v>45437.773405797096</v>
      </c>
      <c r="J157" s="36">
        <f t="shared" si="35"/>
        <v>45437.78382246376</v>
      </c>
      <c r="K157" s="24">
        <f t="shared" si="38"/>
        <v>23</v>
      </c>
      <c r="L157" s="24">
        <v>1</v>
      </c>
      <c r="M157" s="24">
        <f t="shared" si="41"/>
        <v>593.66999999999985</v>
      </c>
      <c r="N157" s="25">
        <f t="shared" si="39"/>
        <v>45437.773405797096</v>
      </c>
      <c r="O157" s="25">
        <f t="shared" si="36"/>
        <v>45437.78382246376</v>
      </c>
      <c r="P157" s="25">
        <f t="shared" si="40"/>
        <v>45437.773405797096</v>
      </c>
      <c r="Q157" s="25"/>
    </row>
    <row r="158" spans="1:17" ht="14.25" customHeight="1" x14ac:dyDescent="0.25">
      <c r="A158" s="29" t="str">
        <f t="shared" si="37"/>
        <v/>
      </c>
      <c r="B158" s="3">
        <f t="shared" si="33"/>
        <v>599.3499999999998</v>
      </c>
      <c r="C158" s="30">
        <v>5.68</v>
      </c>
      <c r="D158" s="31"/>
      <c r="E158" s="32" t="s">
        <v>252</v>
      </c>
      <c r="F158" s="40" t="s">
        <v>253</v>
      </c>
      <c r="G158" s="33"/>
      <c r="H158" s="34"/>
      <c r="I158" s="35">
        <f t="shared" si="34"/>
        <v>45437.794112318836</v>
      </c>
      <c r="J158" s="36" t="str">
        <f t="shared" si="35"/>
        <v/>
      </c>
      <c r="K158" s="24">
        <f t="shared" si="38"/>
        <v>23</v>
      </c>
      <c r="L158" s="24"/>
      <c r="M158" s="24">
        <f t="shared" si="41"/>
        <v>599.3499999999998</v>
      </c>
      <c r="N158" s="25">
        <f t="shared" si="39"/>
        <v>45437.794112318836</v>
      </c>
      <c r="O158" s="25">
        <f t="shared" si="36"/>
        <v>45437.794112318836</v>
      </c>
      <c r="P158" s="25">
        <f t="shared" si="40"/>
        <v>45437.794112318836</v>
      </c>
      <c r="Q158" s="25"/>
    </row>
    <row r="159" spans="1:17" ht="14.25" customHeight="1" x14ac:dyDescent="0.25">
      <c r="A159" s="29" t="str">
        <f t="shared" si="37"/>
        <v/>
      </c>
      <c r="B159" s="3">
        <f t="shared" si="33"/>
        <v>601.62999999999977</v>
      </c>
      <c r="C159" s="30">
        <v>2.2799999999999998</v>
      </c>
      <c r="D159" s="31"/>
      <c r="E159" s="32" t="s">
        <v>254</v>
      </c>
      <c r="F159" s="40" t="s">
        <v>253</v>
      </c>
      <c r="G159" s="33"/>
      <c r="H159" s="34"/>
      <c r="I159" s="35">
        <f t="shared" si="34"/>
        <v>45437.798242753619</v>
      </c>
      <c r="J159" s="36" t="str">
        <f t="shared" si="35"/>
        <v/>
      </c>
      <c r="K159" s="24">
        <f t="shared" si="38"/>
        <v>23</v>
      </c>
      <c r="L159" s="24">
        <v>1</v>
      </c>
      <c r="M159" s="24">
        <f t="shared" si="41"/>
        <v>601.62999999999977</v>
      </c>
      <c r="N159" s="25">
        <f t="shared" si="39"/>
        <v>45437.798242753619</v>
      </c>
      <c r="O159" s="25">
        <f t="shared" si="36"/>
        <v>45437.798242753619</v>
      </c>
      <c r="P159" s="25">
        <f t="shared" si="40"/>
        <v>45437.798242753619</v>
      </c>
      <c r="Q159" s="25"/>
    </row>
    <row r="160" spans="1:17" ht="14.25" customHeight="1" x14ac:dyDescent="0.25">
      <c r="A160" s="29" t="str">
        <f t="shared" ref="A160:A191" si="42">IF(DAY($P160)&lt;&gt;DAY($P159),$P160,"")</f>
        <v/>
      </c>
      <c r="B160" s="3">
        <f t="shared" ref="B160:B191" si="43">IF($C160="","",$M160)</f>
        <v>604.44999999999982</v>
      </c>
      <c r="C160" s="30">
        <v>2.82</v>
      </c>
      <c r="D160" s="31"/>
      <c r="E160" s="32" t="s">
        <v>255</v>
      </c>
      <c r="F160" s="40" t="s">
        <v>253</v>
      </c>
      <c r="G160" s="45"/>
      <c r="H160" s="34"/>
      <c r="I160" s="35">
        <f t="shared" ref="I160:I191" si="44">IF($C160="","",$N160)</f>
        <v>45437.803351449271</v>
      </c>
      <c r="J160" s="36" t="str">
        <f t="shared" ref="J160:J191" si="45">IF($G160=0,"",$O160)</f>
        <v/>
      </c>
      <c r="K160" s="24">
        <f t="shared" ref="K160:K191" si="46">IF($H160="",$K159,$H160)</f>
        <v>23</v>
      </c>
      <c r="L160" s="24"/>
      <c r="M160" s="24">
        <f t="shared" ref="M160:M191" si="47">IF($G159&gt;0.5,$C160,$C160+$M159)</f>
        <v>604.44999999999982</v>
      </c>
      <c r="N160" s="25">
        <f t="shared" ref="N160:N191" si="48">$O159+$C160/$K160/24</f>
        <v>45437.803351449271</v>
      </c>
      <c r="O160" s="25">
        <f t="shared" ref="O160:O191" si="49">$N160+$G160</f>
        <v>45437.803351449271</v>
      </c>
      <c r="P160" s="25">
        <f t="shared" ref="P160:P191" si="50">IF($C160="",$P159,$N160)</f>
        <v>45437.803351449271</v>
      </c>
      <c r="Q160" s="25"/>
    </row>
    <row r="161" spans="1:17" ht="14.25" customHeight="1" x14ac:dyDescent="0.25">
      <c r="A161" s="29" t="str">
        <f t="shared" si="42"/>
        <v/>
      </c>
      <c r="B161" s="3">
        <f>IF($C161="","",$M161)</f>
        <v>609.94999999999982</v>
      </c>
      <c r="C161" s="30">
        <v>5.5</v>
      </c>
      <c r="D161" s="31"/>
      <c r="E161" s="32" t="s">
        <v>425</v>
      </c>
      <c r="F161" s="40" t="s">
        <v>257</v>
      </c>
      <c r="G161" s="33">
        <v>0.41666666666666669</v>
      </c>
      <c r="H161" s="34"/>
      <c r="I161" s="35">
        <f t="shared" si="44"/>
        <v>45437.813315217383</v>
      </c>
      <c r="J161" s="36">
        <f t="shared" si="45"/>
        <v>45438.229981884047</v>
      </c>
      <c r="K161" s="24">
        <f t="shared" si="46"/>
        <v>23</v>
      </c>
      <c r="L161" s="24">
        <v>1</v>
      </c>
      <c r="M161" s="24">
        <f t="shared" si="47"/>
        <v>609.94999999999982</v>
      </c>
      <c r="N161" s="25">
        <f t="shared" si="48"/>
        <v>45437.813315217383</v>
      </c>
      <c r="O161" s="25">
        <f t="shared" si="49"/>
        <v>45438.229981884047</v>
      </c>
      <c r="P161" s="25">
        <f t="shared" si="50"/>
        <v>45437.813315217383</v>
      </c>
      <c r="Q161" s="25"/>
    </row>
    <row r="162" spans="1:17" ht="14.25" customHeight="1" x14ac:dyDescent="0.25">
      <c r="A162" s="29">
        <f t="shared" si="42"/>
        <v>45438.240760869558</v>
      </c>
      <c r="B162" s="3">
        <f t="shared" si="43"/>
        <v>615.89999999999986</v>
      </c>
      <c r="C162" s="30">
        <v>5.95</v>
      </c>
      <c r="D162" s="31"/>
      <c r="E162" s="32" t="s">
        <v>256</v>
      </c>
      <c r="F162" s="40" t="s">
        <v>257</v>
      </c>
      <c r="G162" s="33"/>
      <c r="H162" s="34"/>
      <c r="I162" s="35">
        <f t="shared" si="44"/>
        <v>45438.240760869558</v>
      </c>
      <c r="J162" s="36" t="str">
        <f t="shared" si="45"/>
        <v/>
      </c>
      <c r="K162" s="24">
        <f t="shared" si="46"/>
        <v>23</v>
      </c>
      <c r="L162" s="24">
        <v>1</v>
      </c>
      <c r="M162" s="24">
        <f t="shared" si="47"/>
        <v>615.89999999999986</v>
      </c>
      <c r="N162" s="25">
        <f t="shared" si="48"/>
        <v>45438.240760869558</v>
      </c>
      <c r="O162" s="25">
        <f t="shared" si="49"/>
        <v>45438.240760869558</v>
      </c>
      <c r="P162" s="25">
        <f t="shared" si="50"/>
        <v>45438.240760869558</v>
      </c>
      <c r="Q162" s="25"/>
    </row>
    <row r="163" spans="1:17" ht="14.25" customHeight="1" x14ac:dyDescent="0.25">
      <c r="A163" s="29" t="str">
        <f t="shared" si="42"/>
        <v/>
      </c>
      <c r="B163" s="3">
        <f t="shared" si="43"/>
        <v>621.89999999999986</v>
      </c>
      <c r="C163" s="30">
        <v>6</v>
      </c>
      <c r="D163" s="31"/>
      <c r="E163" s="32" t="s">
        <v>258</v>
      </c>
      <c r="F163" s="40" t="s">
        <v>259</v>
      </c>
      <c r="G163" s="33"/>
      <c r="H163" s="34"/>
      <c r="I163" s="35">
        <f t="shared" si="44"/>
        <v>45438.251630434774</v>
      </c>
      <c r="J163" s="36" t="str">
        <f t="shared" si="45"/>
        <v/>
      </c>
      <c r="K163" s="24">
        <f t="shared" si="46"/>
        <v>23</v>
      </c>
      <c r="L163" s="24"/>
      <c r="M163" s="24">
        <f t="shared" si="47"/>
        <v>621.89999999999986</v>
      </c>
      <c r="N163" s="25">
        <f t="shared" si="48"/>
        <v>45438.251630434774</v>
      </c>
      <c r="O163" s="25">
        <f t="shared" si="49"/>
        <v>45438.251630434774</v>
      </c>
      <c r="P163" s="25">
        <f t="shared" si="50"/>
        <v>45438.251630434774</v>
      </c>
      <c r="Q163" s="25"/>
    </row>
    <row r="164" spans="1:17" ht="14.25" customHeight="1" x14ac:dyDescent="0.25">
      <c r="A164" s="29" t="str">
        <f t="shared" si="42"/>
        <v/>
      </c>
      <c r="B164" s="3">
        <f t="shared" si="43"/>
        <v>628.49999999999989</v>
      </c>
      <c r="C164" s="30">
        <v>6.6</v>
      </c>
      <c r="D164" s="31"/>
      <c r="E164" s="32" t="s">
        <v>260</v>
      </c>
      <c r="F164" s="40" t="s">
        <v>259</v>
      </c>
      <c r="G164" s="33"/>
      <c r="H164" s="34"/>
      <c r="I164" s="35">
        <f t="shared" si="44"/>
        <v>45438.263586956513</v>
      </c>
      <c r="J164" s="36" t="str">
        <f t="shared" si="45"/>
        <v/>
      </c>
      <c r="K164" s="24">
        <f t="shared" si="46"/>
        <v>23</v>
      </c>
      <c r="L164" s="24">
        <v>1</v>
      </c>
      <c r="M164" s="24">
        <f t="shared" si="47"/>
        <v>628.49999999999989</v>
      </c>
      <c r="N164" s="25">
        <f t="shared" si="48"/>
        <v>45438.263586956513</v>
      </c>
      <c r="O164" s="25">
        <f t="shared" si="49"/>
        <v>45438.263586956513</v>
      </c>
      <c r="P164" s="25">
        <f t="shared" si="50"/>
        <v>45438.263586956513</v>
      </c>
      <c r="Q164" s="25"/>
    </row>
    <row r="165" spans="1:17" ht="14.25" customHeight="1" x14ac:dyDescent="0.25">
      <c r="A165" s="29" t="str">
        <f t="shared" si="42"/>
        <v/>
      </c>
      <c r="B165" s="3">
        <f t="shared" si="43"/>
        <v>630.88999999999987</v>
      </c>
      <c r="C165" s="30">
        <v>2.39</v>
      </c>
      <c r="D165" s="31"/>
      <c r="E165" s="32" t="s">
        <v>374</v>
      </c>
      <c r="F165" s="40" t="s">
        <v>259</v>
      </c>
      <c r="G165" s="45"/>
      <c r="H165" s="34"/>
      <c r="I165" s="35">
        <f t="shared" si="44"/>
        <v>45438.267916666657</v>
      </c>
      <c r="J165" s="36" t="str">
        <f t="shared" si="45"/>
        <v/>
      </c>
      <c r="K165" s="24">
        <f t="shared" si="46"/>
        <v>23</v>
      </c>
      <c r="L165" s="24"/>
      <c r="M165" s="24">
        <f t="shared" si="47"/>
        <v>630.88999999999987</v>
      </c>
      <c r="N165" s="25">
        <f t="shared" si="48"/>
        <v>45438.267916666657</v>
      </c>
      <c r="O165" s="25">
        <f t="shared" si="49"/>
        <v>45438.267916666657</v>
      </c>
      <c r="P165" s="25">
        <f t="shared" si="50"/>
        <v>45438.267916666657</v>
      </c>
      <c r="Q165" s="25"/>
    </row>
    <row r="166" spans="1:17" ht="14.25" customHeight="1" x14ac:dyDescent="0.25">
      <c r="A166" s="29" t="str">
        <f t="shared" si="42"/>
        <v/>
      </c>
      <c r="B166" s="3">
        <f t="shared" si="43"/>
        <v>632.49999999999989</v>
      </c>
      <c r="C166" s="30">
        <v>1.61</v>
      </c>
      <c r="D166" s="31"/>
      <c r="E166" s="32" t="s">
        <v>261</v>
      </c>
      <c r="F166" s="40" t="s">
        <v>259</v>
      </c>
      <c r="G166" s="33"/>
      <c r="H166" s="34"/>
      <c r="I166" s="35">
        <f t="shared" si="44"/>
        <v>45438.270833333321</v>
      </c>
      <c r="J166" s="36" t="str">
        <f t="shared" si="45"/>
        <v/>
      </c>
      <c r="K166" s="24">
        <f t="shared" si="46"/>
        <v>23</v>
      </c>
      <c r="L166" s="24">
        <v>1</v>
      </c>
      <c r="M166" s="24">
        <f t="shared" si="47"/>
        <v>632.49999999999989</v>
      </c>
      <c r="N166" s="25">
        <f t="shared" si="48"/>
        <v>45438.270833333321</v>
      </c>
      <c r="O166" s="25">
        <f t="shared" si="49"/>
        <v>45438.270833333321</v>
      </c>
      <c r="P166" s="25">
        <f t="shared" si="50"/>
        <v>45438.270833333321</v>
      </c>
      <c r="Q166" s="25"/>
    </row>
    <row r="167" spans="1:17" ht="14.25" customHeight="1" x14ac:dyDescent="0.25">
      <c r="A167" s="29" t="str">
        <f t="shared" si="42"/>
        <v/>
      </c>
      <c r="B167" s="3">
        <f t="shared" si="43"/>
        <v>635.28999999999985</v>
      </c>
      <c r="C167" s="30">
        <v>2.79</v>
      </c>
      <c r="D167" s="31"/>
      <c r="E167" s="32" t="s">
        <v>262</v>
      </c>
      <c r="F167" s="40" t="s">
        <v>263</v>
      </c>
      <c r="G167" s="33"/>
      <c r="H167" s="34"/>
      <c r="I167" s="35">
        <f t="shared" si="44"/>
        <v>45438.275887681149</v>
      </c>
      <c r="J167" s="36" t="str">
        <f t="shared" si="45"/>
        <v/>
      </c>
      <c r="K167" s="24">
        <f t="shared" si="46"/>
        <v>23</v>
      </c>
      <c r="L167" s="24"/>
      <c r="M167" s="24">
        <f t="shared" si="47"/>
        <v>635.28999999999985</v>
      </c>
      <c r="N167" s="25">
        <f t="shared" si="48"/>
        <v>45438.275887681149</v>
      </c>
      <c r="O167" s="25">
        <f t="shared" si="49"/>
        <v>45438.275887681149</v>
      </c>
      <c r="P167" s="25">
        <f t="shared" si="50"/>
        <v>45438.275887681149</v>
      </c>
      <c r="Q167" s="25"/>
    </row>
    <row r="168" spans="1:17" ht="14.25" customHeight="1" x14ac:dyDescent="0.25">
      <c r="A168" s="29" t="str">
        <f t="shared" si="42"/>
        <v/>
      </c>
      <c r="B168" s="3">
        <f t="shared" si="43"/>
        <v>647.49999999999989</v>
      </c>
      <c r="C168" s="30">
        <v>12.21</v>
      </c>
      <c r="D168" s="31"/>
      <c r="E168" s="32" t="s">
        <v>264</v>
      </c>
      <c r="F168" s="40" t="s">
        <v>375</v>
      </c>
      <c r="G168" s="33"/>
      <c r="H168" s="34"/>
      <c r="I168" s="35">
        <f t="shared" si="44"/>
        <v>45438.298007246369</v>
      </c>
      <c r="J168" s="36" t="str">
        <f t="shared" si="45"/>
        <v/>
      </c>
      <c r="K168" s="24">
        <f t="shared" si="46"/>
        <v>23</v>
      </c>
      <c r="L168" s="24">
        <v>1</v>
      </c>
      <c r="M168" s="24">
        <f t="shared" si="47"/>
        <v>647.49999999999989</v>
      </c>
      <c r="N168" s="25">
        <f t="shared" si="48"/>
        <v>45438.298007246369</v>
      </c>
      <c r="O168" s="25">
        <f t="shared" si="49"/>
        <v>45438.298007246369</v>
      </c>
      <c r="P168" s="25">
        <f t="shared" si="50"/>
        <v>45438.298007246369</v>
      </c>
      <c r="Q168" s="25"/>
    </row>
    <row r="169" spans="1:17" ht="14.25" customHeight="1" x14ac:dyDescent="0.25">
      <c r="A169" s="29" t="str">
        <f t="shared" si="42"/>
        <v/>
      </c>
      <c r="B169" s="3">
        <f t="shared" si="43"/>
        <v>649.7299999999999</v>
      </c>
      <c r="C169" s="30">
        <v>2.23</v>
      </c>
      <c r="D169" s="31"/>
      <c r="E169" s="32" t="s">
        <v>265</v>
      </c>
      <c r="F169" s="40" t="s">
        <v>375</v>
      </c>
      <c r="G169" s="33"/>
      <c r="H169" s="34"/>
      <c r="I169" s="35">
        <f t="shared" si="44"/>
        <v>45438.302047101439</v>
      </c>
      <c r="J169" s="36" t="str">
        <f t="shared" si="45"/>
        <v/>
      </c>
      <c r="K169" s="24">
        <f t="shared" si="46"/>
        <v>23</v>
      </c>
      <c r="L169" s="24"/>
      <c r="M169" s="24">
        <f t="shared" si="47"/>
        <v>649.7299999999999</v>
      </c>
      <c r="N169" s="25">
        <f t="shared" si="48"/>
        <v>45438.302047101439</v>
      </c>
      <c r="O169" s="25">
        <f t="shared" si="49"/>
        <v>45438.302047101439</v>
      </c>
      <c r="P169" s="25">
        <f t="shared" si="50"/>
        <v>45438.302047101439</v>
      </c>
      <c r="Q169" s="25"/>
    </row>
    <row r="170" spans="1:17" ht="14.25" customHeight="1" x14ac:dyDescent="0.25">
      <c r="A170" s="29" t="str">
        <f t="shared" si="42"/>
        <v/>
      </c>
      <c r="B170" s="3">
        <f t="shared" si="43"/>
        <v>652.49999999999989</v>
      </c>
      <c r="C170" s="30">
        <v>2.77</v>
      </c>
      <c r="D170" s="31"/>
      <c r="E170" s="32" t="s">
        <v>266</v>
      </c>
      <c r="F170" s="40" t="s">
        <v>375</v>
      </c>
      <c r="G170" s="33"/>
      <c r="H170" s="34"/>
      <c r="I170" s="35">
        <f t="shared" si="44"/>
        <v>45438.307065217377</v>
      </c>
      <c r="J170" s="36" t="str">
        <f t="shared" si="45"/>
        <v/>
      </c>
      <c r="K170" s="24">
        <f t="shared" si="46"/>
        <v>23</v>
      </c>
      <c r="L170" s="24">
        <v>1</v>
      </c>
      <c r="M170" s="24">
        <f t="shared" si="47"/>
        <v>652.49999999999989</v>
      </c>
      <c r="N170" s="25">
        <f t="shared" si="48"/>
        <v>45438.307065217377</v>
      </c>
      <c r="O170" s="25">
        <f t="shared" si="49"/>
        <v>45438.307065217377</v>
      </c>
      <c r="P170" s="25">
        <f t="shared" si="50"/>
        <v>45438.307065217377</v>
      </c>
      <c r="Q170" s="25"/>
    </row>
    <row r="171" spans="1:17" ht="14.25" customHeight="1" x14ac:dyDescent="0.25">
      <c r="A171" s="29" t="str">
        <f t="shared" si="42"/>
        <v/>
      </c>
      <c r="B171" s="3">
        <f t="shared" si="43"/>
        <v>657.49999999999989</v>
      </c>
      <c r="C171" s="30">
        <v>5</v>
      </c>
      <c r="D171" s="31"/>
      <c r="E171" s="32" t="s">
        <v>267</v>
      </c>
      <c r="F171" s="40" t="s">
        <v>376</v>
      </c>
      <c r="G171" s="33"/>
      <c r="H171" s="34"/>
      <c r="I171" s="35">
        <f t="shared" si="44"/>
        <v>45438.316123188393</v>
      </c>
      <c r="J171" s="36" t="str">
        <f t="shared" si="45"/>
        <v/>
      </c>
      <c r="K171" s="24">
        <f t="shared" si="46"/>
        <v>23</v>
      </c>
      <c r="L171" s="24"/>
      <c r="M171" s="24">
        <f t="shared" si="47"/>
        <v>657.49999999999989</v>
      </c>
      <c r="N171" s="25">
        <f t="shared" si="48"/>
        <v>45438.316123188393</v>
      </c>
      <c r="O171" s="25">
        <f t="shared" si="49"/>
        <v>45438.316123188393</v>
      </c>
      <c r="P171" s="25">
        <f t="shared" si="50"/>
        <v>45438.316123188393</v>
      </c>
      <c r="Q171" s="25"/>
    </row>
    <row r="172" spans="1:17" ht="14.25" customHeight="1" x14ac:dyDescent="0.25">
      <c r="A172" s="29" t="str">
        <f t="shared" si="42"/>
        <v/>
      </c>
      <c r="B172" s="3">
        <f t="shared" si="43"/>
        <v>662.49999999999989</v>
      </c>
      <c r="C172" s="30">
        <v>5</v>
      </c>
      <c r="D172" s="31"/>
      <c r="E172" s="32" t="s">
        <v>268</v>
      </c>
      <c r="F172" s="40" t="s">
        <v>377</v>
      </c>
      <c r="G172" s="45"/>
      <c r="H172" s="34"/>
      <c r="I172" s="35">
        <f t="shared" si="44"/>
        <v>45438.325181159409</v>
      </c>
      <c r="J172" s="36" t="str">
        <f t="shared" si="45"/>
        <v/>
      </c>
      <c r="K172" s="24">
        <f t="shared" si="46"/>
        <v>23</v>
      </c>
      <c r="L172" s="24">
        <v>1</v>
      </c>
      <c r="M172" s="24">
        <f t="shared" si="47"/>
        <v>662.49999999999989</v>
      </c>
      <c r="N172" s="25">
        <f t="shared" si="48"/>
        <v>45438.325181159409</v>
      </c>
      <c r="O172" s="25">
        <f t="shared" si="49"/>
        <v>45438.325181159409</v>
      </c>
      <c r="P172" s="25">
        <f t="shared" si="50"/>
        <v>45438.325181159409</v>
      </c>
      <c r="Q172" s="25"/>
    </row>
    <row r="173" spans="1:17" ht="14.25" customHeight="1" x14ac:dyDescent="0.25">
      <c r="A173" s="29" t="str">
        <f t="shared" si="42"/>
        <v/>
      </c>
      <c r="B173" s="3">
        <f t="shared" si="43"/>
        <v>666.71999999999991</v>
      </c>
      <c r="C173" s="30">
        <v>4.22</v>
      </c>
      <c r="D173" s="31"/>
      <c r="E173" s="32" t="s">
        <v>269</v>
      </c>
      <c r="F173" s="40" t="s">
        <v>377</v>
      </c>
      <c r="G173" s="33"/>
      <c r="H173" s="34"/>
      <c r="I173" s="35">
        <f t="shared" si="44"/>
        <v>45438.332826086946</v>
      </c>
      <c r="J173" s="36" t="str">
        <f t="shared" si="45"/>
        <v/>
      </c>
      <c r="K173" s="24">
        <f t="shared" si="46"/>
        <v>23</v>
      </c>
      <c r="L173" s="24"/>
      <c r="M173" s="24">
        <f t="shared" si="47"/>
        <v>666.71999999999991</v>
      </c>
      <c r="N173" s="25">
        <f t="shared" si="48"/>
        <v>45438.332826086946</v>
      </c>
      <c r="O173" s="25">
        <f t="shared" si="49"/>
        <v>45438.332826086946</v>
      </c>
      <c r="P173" s="25">
        <f t="shared" si="50"/>
        <v>45438.332826086946</v>
      </c>
      <c r="Q173" s="25"/>
    </row>
    <row r="174" spans="1:17" ht="14.25" customHeight="1" x14ac:dyDescent="0.25">
      <c r="A174" s="29" t="str">
        <f t="shared" si="42"/>
        <v/>
      </c>
      <c r="B174" s="3">
        <f t="shared" si="43"/>
        <v>670.26999999999987</v>
      </c>
      <c r="C174" s="30">
        <v>3.55</v>
      </c>
      <c r="D174" s="31"/>
      <c r="E174" s="32" t="s">
        <v>270</v>
      </c>
      <c r="F174" s="40" t="s">
        <v>377</v>
      </c>
      <c r="G174" s="33"/>
      <c r="H174" s="34"/>
      <c r="I174" s="35">
        <f t="shared" si="44"/>
        <v>45438.339257246364</v>
      </c>
      <c r="J174" s="36" t="str">
        <f t="shared" si="45"/>
        <v/>
      </c>
      <c r="K174" s="24">
        <f t="shared" si="46"/>
        <v>23</v>
      </c>
      <c r="L174" s="24">
        <v>1</v>
      </c>
      <c r="M174" s="24">
        <f t="shared" si="47"/>
        <v>670.26999999999987</v>
      </c>
      <c r="N174" s="25">
        <f t="shared" si="48"/>
        <v>45438.339257246364</v>
      </c>
      <c r="O174" s="25">
        <f t="shared" si="49"/>
        <v>45438.339257246364</v>
      </c>
      <c r="P174" s="25">
        <f t="shared" si="50"/>
        <v>45438.339257246364</v>
      </c>
      <c r="Q174" s="25"/>
    </row>
    <row r="175" spans="1:17" ht="14.25" customHeight="1" x14ac:dyDescent="0.25">
      <c r="A175" s="29" t="str">
        <f t="shared" si="42"/>
        <v/>
      </c>
      <c r="B175" s="3">
        <f t="shared" si="43"/>
        <v>674.26999999999987</v>
      </c>
      <c r="C175" s="30">
        <v>4</v>
      </c>
      <c r="D175" s="31"/>
      <c r="E175" s="32" t="s">
        <v>271</v>
      </c>
      <c r="F175" s="40" t="s">
        <v>378</v>
      </c>
      <c r="G175" s="33"/>
      <c r="H175" s="34"/>
      <c r="I175" s="35">
        <f t="shared" si="44"/>
        <v>45438.346503623172</v>
      </c>
      <c r="J175" s="36" t="str">
        <f t="shared" si="45"/>
        <v/>
      </c>
      <c r="K175" s="24">
        <f t="shared" si="46"/>
        <v>23</v>
      </c>
      <c r="L175" s="24">
        <v>2</v>
      </c>
      <c r="M175" s="24">
        <f t="shared" si="47"/>
        <v>674.26999999999987</v>
      </c>
      <c r="N175" s="25">
        <f t="shared" si="48"/>
        <v>45438.346503623172</v>
      </c>
      <c r="O175" s="25">
        <f t="shared" si="49"/>
        <v>45438.346503623172</v>
      </c>
      <c r="P175" s="25">
        <f t="shared" si="50"/>
        <v>45438.346503623172</v>
      </c>
      <c r="Q175" s="25"/>
    </row>
    <row r="176" spans="1:17" ht="14.25" customHeight="1" x14ac:dyDescent="0.25">
      <c r="A176" s="29" t="str">
        <f t="shared" si="42"/>
        <v/>
      </c>
      <c r="B176" s="3">
        <f t="shared" si="43"/>
        <v>680.49999999999989</v>
      </c>
      <c r="C176" s="30">
        <v>6.23</v>
      </c>
      <c r="D176" s="31"/>
      <c r="E176" s="32" t="s">
        <v>272</v>
      </c>
      <c r="F176" s="40" t="s">
        <v>379</v>
      </c>
      <c r="G176" s="33"/>
      <c r="H176" s="34"/>
      <c r="I176" s="35">
        <f t="shared" si="44"/>
        <v>45438.357789855057</v>
      </c>
      <c r="J176" s="36" t="str">
        <f t="shared" si="45"/>
        <v/>
      </c>
      <c r="K176" s="24">
        <f t="shared" si="46"/>
        <v>23</v>
      </c>
      <c r="L176" s="24">
        <v>3</v>
      </c>
      <c r="M176" s="24">
        <f t="shared" si="47"/>
        <v>680.49999999999989</v>
      </c>
      <c r="N176" s="25">
        <f t="shared" si="48"/>
        <v>45438.357789855057</v>
      </c>
      <c r="O176" s="25">
        <f t="shared" si="49"/>
        <v>45438.357789855057</v>
      </c>
      <c r="P176" s="25">
        <f t="shared" si="50"/>
        <v>45438.357789855057</v>
      </c>
      <c r="Q176" s="25"/>
    </row>
    <row r="177" spans="1:17" ht="14.25" customHeight="1" x14ac:dyDescent="0.25">
      <c r="A177" s="29" t="str">
        <f t="shared" si="42"/>
        <v/>
      </c>
      <c r="B177" s="3">
        <f t="shared" si="43"/>
        <v>685.31999999999994</v>
      </c>
      <c r="C177" s="30">
        <v>4.82</v>
      </c>
      <c r="D177" s="31"/>
      <c r="E177" s="32" t="s">
        <v>273</v>
      </c>
      <c r="F177" s="40" t="s">
        <v>379</v>
      </c>
      <c r="G177" s="39"/>
      <c r="H177" s="34"/>
      <c r="I177" s="35">
        <f t="shared" si="44"/>
        <v>45438.366521739117</v>
      </c>
      <c r="J177" s="36" t="str">
        <f t="shared" si="45"/>
        <v/>
      </c>
      <c r="K177" s="24">
        <f t="shared" si="46"/>
        <v>23</v>
      </c>
      <c r="L177" s="24">
        <v>4</v>
      </c>
      <c r="M177" s="24">
        <f t="shared" si="47"/>
        <v>685.31999999999994</v>
      </c>
      <c r="N177" s="25">
        <f t="shared" si="48"/>
        <v>45438.366521739117</v>
      </c>
      <c r="O177" s="25">
        <f t="shared" si="49"/>
        <v>45438.366521739117</v>
      </c>
      <c r="P177" s="25">
        <f t="shared" si="50"/>
        <v>45438.366521739117</v>
      </c>
      <c r="Q177" s="25"/>
    </row>
    <row r="178" spans="1:17" ht="14.25" customHeight="1" x14ac:dyDescent="0.25">
      <c r="A178" s="29" t="str">
        <f t="shared" si="42"/>
        <v/>
      </c>
      <c r="B178" s="3">
        <f t="shared" si="43"/>
        <v>686.91</v>
      </c>
      <c r="C178" s="30">
        <v>1.59</v>
      </c>
      <c r="D178" s="31"/>
      <c r="E178" s="2" t="s">
        <v>274</v>
      </c>
      <c r="F178" s="40" t="s">
        <v>379</v>
      </c>
      <c r="G178" s="33"/>
      <c r="H178" s="34"/>
      <c r="I178" s="35">
        <f t="shared" si="44"/>
        <v>45438.369402173899</v>
      </c>
      <c r="J178" s="36" t="str">
        <f t="shared" si="45"/>
        <v/>
      </c>
      <c r="K178" s="24">
        <f t="shared" si="46"/>
        <v>23</v>
      </c>
      <c r="L178" s="24">
        <v>5</v>
      </c>
      <c r="M178" s="24">
        <f t="shared" si="47"/>
        <v>686.91</v>
      </c>
      <c r="N178" s="25">
        <f t="shared" si="48"/>
        <v>45438.369402173899</v>
      </c>
      <c r="O178" s="25">
        <f t="shared" si="49"/>
        <v>45438.369402173899</v>
      </c>
      <c r="P178" s="25">
        <f t="shared" si="50"/>
        <v>45438.369402173899</v>
      </c>
      <c r="Q178" s="25"/>
    </row>
    <row r="179" spans="1:17" ht="14.25" customHeight="1" x14ac:dyDescent="0.25">
      <c r="A179" s="29" t="str">
        <f t="shared" si="42"/>
        <v/>
      </c>
      <c r="B179" s="3">
        <f t="shared" si="43"/>
        <v>688.08999999999992</v>
      </c>
      <c r="C179" s="30">
        <v>1.18</v>
      </c>
      <c r="D179" s="31"/>
      <c r="E179" s="32" t="s">
        <v>275</v>
      </c>
      <c r="F179" s="40" t="s">
        <v>380</v>
      </c>
      <c r="G179" s="39"/>
      <c r="H179" s="34"/>
      <c r="I179" s="35">
        <f t="shared" si="44"/>
        <v>45438.371539855056</v>
      </c>
      <c r="J179" s="36" t="str">
        <f t="shared" si="45"/>
        <v/>
      </c>
      <c r="K179" s="24">
        <f t="shared" si="46"/>
        <v>23</v>
      </c>
      <c r="L179" s="24">
        <v>6</v>
      </c>
      <c r="M179" s="24">
        <f t="shared" si="47"/>
        <v>688.08999999999992</v>
      </c>
      <c r="N179" s="25">
        <f t="shared" si="48"/>
        <v>45438.371539855056</v>
      </c>
      <c r="O179" s="25">
        <f t="shared" si="49"/>
        <v>45438.371539855056</v>
      </c>
      <c r="P179" s="25">
        <f t="shared" si="50"/>
        <v>45438.371539855056</v>
      </c>
      <c r="Q179" s="25"/>
    </row>
    <row r="180" spans="1:17" ht="14.25" customHeight="1" x14ac:dyDescent="0.25">
      <c r="A180" s="29" t="str">
        <f t="shared" si="42"/>
        <v/>
      </c>
      <c r="B180" s="3">
        <f t="shared" si="43"/>
        <v>691.2399999999999</v>
      </c>
      <c r="C180" s="30">
        <v>3.15</v>
      </c>
      <c r="D180" s="31"/>
      <c r="E180" s="32" t="s">
        <v>276</v>
      </c>
      <c r="F180" s="40" t="s">
        <v>380</v>
      </c>
      <c r="G180" s="39"/>
      <c r="H180" s="34"/>
      <c r="I180" s="35">
        <f t="shared" si="44"/>
        <v>45438.377246376796</v>
      </c>
      <c r="J180" s="36" t="str">
        <f t="shared" si="45"/>
        <v/>
      </c>
      <c r="K180" s="24">
        <f t="shared" si="46"/>
        <v>23</v>
      </c>
      <c r="L180" s="24">
        <v>7</v>
      </c>
      <c r="M180" s="24">
        <f t="shared" si="47"/>
        <v>691.2399999999999</v>
      </c>
      <c r="N180" s="25">
        <f t="shared" si="48"/>
        <v>45438.377246376796</v>
      </c>
      <c r="O180" s="25">
        <f t="shared" si="49"/>
        <v>45438.377246376796</v>
      </c>
      <c r="P180" s="25">
        <f t="shared" si="50"/>
        <v>45438.377246376796</v>
      </c>
      <c r="Q180" s="25"/>
    </row>
    <row r="181" spans="1:17" ht="14.25" customHeight="1" x14ac:dyDescent="0.25">
      <c r="A181" s="29" t="str">
        <f t="shared" si="42"/>
        <v/>
      </c>
      <c r="B181" s="3">
        <f t="shared" si="43"/>
        <v>692.82999999999993</v>
      </c>
      <c r="C181" s="30">
        <v>1.59</v>
      </c>
      <c r="D181" s="31"/>
      <c r="E181" s="32" t="s">
        <v>277</v>
      </c>
      <c r="F181" s="40" t="s">
        <v>380</v>
      </c>
      <c r="G181" s="39"/>
      <c r="H181" s="34"/>
      <c r="I181" s="35">
        <f t="shared" si="44"/>
        <v>45438.380126811579</v>
      </c>
      <c r="J181" s="36" t="str">
        <f t="shared" si="45"/>
        <v/>
      </c>
      <c r="K181" s="24">
        <f t="shared" si="46"/>
        <v>23</v>
      </c>
      <c r="L181" s="24">
        <v>8</v>
      </c>
      <c r="M181" s="24">
        <f t="shared" si="47"/>
        <v>692.82999999999993</v>
      </c>
      <c r="N181" s="25">
        <f t="shared" si="48"/>
        <v>45438.380126811579</v>
      </c>
      <c r="O181" s="25">
        <f t="shared" si="49"/>
        <v>45438.380126811579</v>
      </c>
      <c r="P181" s="25">
        <f t="shared" si="50"/>
        <v>45438.380126811579</v>
      </c>
      <c r="Q181" s="25"/>
    </row>
    <row r="182" spans="1:17" ht="14.25" customHeight="1" x14ac:dyDescent="0.25">
      <c r="A182" s="29" t="str">
        <f t="shared" si="42"/>
        <v/>
      </c>
      <c r="B182" s="3">
        <f t="shared" si="43"/>
        <v>695.49999999999989</v>
      </c>
      <c r="C182" s="30">
        <v>2.67</v>
      </c>
      <c r="D182" s="31"/>
      <c r="E182" s="38" t="s">
        <v>278</v>
      </c>
      <c r="F182" s="40" t="s">
        <v>380</v>
      </c>
      <c r="G182" s="39"/>
      <c r="H182" s="34"/>
      <c r="I182" s="35">
        <f t="shared" si="44"/>
        <v>45438.384963768098</v>
      </c>
      <c r="J182" s="36" t="str">
        <f t="shared" si="45"/>
        <v/>
      </c>
      <c r="K182" s="24">
        <f t="shared" si="46"/>
        <v>23</v>
      </c>
      <c r="L182" s="24">
        <v>9</v>
      </c>
      <c r="M182" s="24">
        <f t="shared" si="47"/>
        <v>695.49999999999989</v>
      </c>
      <c r="N182" s="25">
        <f t="shared" si="48"/>
        <v>45438.384963768098</v>
      </c>
      <c r="O182" s="25">
        <f t="shared" si="49"/>
        <v>45438.384963768098</v>
      </c>
      <c r="P182" s="25">
        <f t="shared" si="50"/>
        <v>45438.384963768098</v>
      </c>
      <c r="Q182" s="25"/>
    </row>
    <row r="183" spans="1:17" ht="14.25" customHeight="1" x14ac:dyDescent="0.25">
      <c r="A183" s="29" t="str">
        <f t="shared" si="42"/>
        <v/>
      </c>
      <c r="B183" s="3">
        <f t="shared" si="43"/>
        <v>698.07999999999993</v>
      </c>
      <c r="C183" s="30">
        <v>2.58</v>
      </c>
      <c r="D183" s="31"/>
      <c r="E183" s="32" t="s">
        <v>279</v>
      </c>
      <c r="F183" s="40" t="s">
        <v>380</v>
      </c>
      <c r="G183" s="39"/>
      <c r="H183" s="34"/>
      <c r="I183" s="35">
        <f t="shared" si="44"/>
        <v>45438.389637681139</v>
      </c>
      <c r="J183" s="36" t="str">
        <f t="shared" si="45"/>
        <v/>
      </c>
      <c r="K183" s="24">
        <f t="shared" si="46"/>
        <v>23</v>
      </c>
      <c r="L183" s="24">
        <v>10</v>
      </c>
      <c r="M183" s="24">
        <f t="shared" si="47"/>
        <v>698.07999999999993</v>
      </c>
      <c r="N183" s="25">
        <f t="shared" si="48"/>
        <v>45438.389637681139</v>
      </c>
      <c r="O183" s="25">
        <f t="shared" si="49"/>
        <v>45438.389637681139</v>
      </c>
      <c r="P183" s="25">
        <f t="shared" si="50"/>
        <v>45438.389637681139</v>
      </c>
      <c r="Q183" s="25"/>
    </row>
    <row r="184" spans="1:17" ht="14.25" customHeight="1" x14ac:dyDescent="0.25">
      <c r="A184" s="29" t="str">
        <f t="shared" si="42"/>
        <v/>
      </c>
      <c r="B184" s="3">
        <f t="shared" si="43"/>
        <v>701.32999999999993</v>
      </c>
      <c r="C184" s="30">
        <v>3.25</v>
      </c>
      <c r="D184" s="31"/>
      <c r="E184" s="2" t="s">
        <v>280</v>
      </c>
      <c r="F184" s="40" t="s">
        <v>381</v>
      </c>
      <c r="G184" s="39"/>
      <c r="H184" s="34"/>
      <c r="I184" s="35">
        <f t="shared" si="44"/>
        <v>45438.395525362299</v>
      </c>
      <c r="J184" s="36" t="str">
        <f t="shared" si="45"/>
        <v/>
      </c>
      <c r="K184" s="24">
        <f t="shared" si="46"/>
        <v>23</v>
      </c>
      <c r="L184" s="24">
        <v>11</v>
      </c>
      <c r="M184" s="24">
        <f t="shared" si="47"/>
        <v>701.32999999999993</v>
      </c>
      <c r="N184" s="25">
        <f t="shared" si="48"/>
        <v>45438.395525362299</v>
      </c>
      <c r="O184" s="25">
        <f t="shared" si="49"/>
        <v>45438.395525362299</v>
      </c>
      <c r="P184" s="25">
        <f t="shared" si="50"/>
        <v>45438.395525362299</v>
      </c>
      <c r="Q184" s="25"/>
    </row>
    <row r="185" spans="1:17" ht="14.25" customHeight="1" x14ac:dyDescent="0.25">
      <c r="A185" s="29" t="str">
        <f t="shared" si="42"/>
        <v/>
      </c>
      <c r="B185" s="3">
        <f t="shared" si="43"/>
        <v>704.96999999999991</v>
      </c>
      <c r="C185" s="30">
        <v>3.64</v>
      </c>
      <c r="D185" s="31"/>
      <c r="E185" s="32" t="s">
        <v>371</v>
      </c>
      <c r="F185" s="40" t="s">
        <v>382</v>
      </c>
      <c r="G185" s="39"/>
      <c r="H185" s="34"/>
      <c r="I185" s="35">
        <f t="shared" si="44"/>
        <v>45438.402119565195</v>
      </c>
      <c r="J185" s="36" t="str">
        <f t="shared" si="45"/>
        <v/>
      </c>
      <c r="K185" s="24">
        <f t="shared" si="46"/>
        <v>23</v>
      </c>
      <c r="L185" s="24">
        <v>12</v>
      </c>
      <c r="M185" s="24">
        <f t="shared" si="47"/>
        <v>704.96999999999991</v>
      </c>
      <c r="N185" s="25">
        <f t="shared" si="48"/>
        <v>45438.402119565195</v>
      </c>
      <c r="O185" s="25">
        <f t="shared" si="49"/>
        <v>45438.402119565195</v>
      </c>
      <c r="P185" s="25">
        <f t="shared" si="50"/>
        <v>45438.402119565195</v>
      </c>
      <c r="Q185" s="25"/>
    </row>
    <row r="186" spans="1:17" ht="14.25" customHeight="1" x14ac:dyDescent="0.25">
      <c r="A186" s="29" t="str">
        <f t="shared" si="42"/>
        <v/>
      </c>
      <c r="B186" s="3">
        <f t="shared" si="43"/>
        <v>708.20999999999992</v>
      </c>
      <c r="C186" s="30">
        <v>3.24</v>
      </c>
      <c r="D186" s="31"/>
      <c r="E186" s="32" t="s">
        <v>372</v>
      </c>
      <c r="F186" s="40" t="s">
        <v>380</v>
      </c>
      <c r="G186" s="33"/>
      <c r="H186" s="34"/>
      <c r="I186" s="35">
        <f t="shared" si="44"/>
        <v>45438.407989130414</v>
      </c>
      <c r="J186" s="36" t="str">
        <f t="shared" si="45"/>
        <v/>
      </c>
      <c r="K186" s="24">
        <f t="shared" si="46"/>
        <v>23</v>
      </c>
      <c r="L186" s="24">
        <v>13</v>
      </c>
      <c r="M186" s="24">
        <f t="shared" si="47"/>
        <v>708.20999999999992</v>
      </c>
      <c r="N186" s="25">
        <f t="shared" si="48"/>
        <v>45438.407989130414</v>
      </c>
      <c r="O186" s="25">
        <f t="shared" si="49"/>
        <v>45438.407989130414</v>
      </c>
      <c r="P186" s="25">
        <f t="shared" si="50"/>
        <v>45438.407989130414</v>
      </c>
      <c r="Q186" s="25"/>
    </row>
    <row r="187" spans="1:17" ht="14.25" customHeight="1" x14ac:dyDescent="0.25">
      <c r="A187" s="29" t="str">
        <f t="shared" si="42"/>
        <v/>
      </c>
      <c r="B187" s="3">
        <f t="shared" si="43"/>
        <v>710.08999999999992</v>
      </c>
      <c r="C187" s="30">
        <v>1.88</v>
      </c>
      <c r="D187" s="31"/>
      <c r="E187" s="32" t="s">
        <v>373</v>
      </c>
      <c r="F187" s="40" t="s">
        <v>383</v>
      </c>
      <c r="G187" s="33"/>
      <c r="H187" s="34"/>
      <c r="I187" s="35">
        <f t="shared" si="44"/>
        <v>45438.411394927512</v>
      </c>
      <c r="J187" s="36" t="str">
        <f t="shared" si="45"/>
        <v/>
      </c>
      <c r="K187" s="24">
        <f t="shared" si="46"/>
        <v>23</v>
      </c>
      <c r="L187" s="24">
        <v>14</v>
      </c>
      <c r="M187" s="24">
        <f t="shared" si="47"/>
        <v>710.08999999999992</v>
      </c>
      <c r="N187" s="25">
        <f t="shared" si="48"/>
        <v>45438.411394927512</v>
      </c>
      <c r="O187" s="25">
        <f t="shared" si="49"/>
        <v>45438.411394927512</v>
      </c>
      <c r="P187" s="25">
        <f t="shared" si="50"/>
        <v>45438.411394927512</v>
      </c>
      <c r="Q187" s="25"/>
    </row>
    <row r="188" spans="1:17" ht="14.25" customHeight="1" x14ac:dyDescent="0.25">
      <c r="A188" s="29" t="str">
        <f t="shared" si="42"/>
        <v/>
      </c>
      <c r="B188" s="3">
        <f t="shared" si="43"/>
        <v>712.75999999999988</v>
      </c>
      <c r="C188" s="30">
        <v>2.67</v>
      </c>
      <c r="D188" s="31"/>
      <c r="E188" s="32" t="s">
        <v>281</v>
      </c>
      <c r="F188" s="40" t="s">
        <v>383</v>
      </c>
      <c r="G188" s="39"/>
      <c r="H188" s="34"/>
      <c r="I188" s="35">
        <f t="shared" si="44"/>
        <v>45438.416231884032</v>
      </c>
      <c r="J188" s="36" t="str">
        <f t="shared" si="45"/>
        <v/>
      </c>
      <c r="K188" s="24">
        <f t="shared" si="46"/>
        <v>23</v>
      </c>
      <c r="L188" s="24">
        <v>15</v>
      </c>
      <c r="M188" s="24">
        <f t="shared" si="47"/>
        <v>712.75999999999988</v>
      </c>
      <c r="N188" s="25">
        <f t="shared" si="48"/>
        <v>45438.416231884032</v>
      </c>
      <c r="O188" s="25">
        <f t="shared" si="49"/>
        <v>45438.416231884032</v>
      </c>
      <c r="P188" s="25">
        <f t="shared" si="50"/>
        <v>45438.416231884032</v>
      </c>
      <c r="Q188" s="25"/>
    </row>
    <row r="189" spans="1:17" ht="14.25" customHeight="1" x14ac:dyDescent="0.25">
      <c r="A189" s="29" t="str">
        <f t="shared" si="42"/>
        <v/>
      </c>
      <c r="B189" s="3">
        <f t="shared" si="43"/>
        <v>720.17999999999984</v>
      </c>
      <c r="C189" s="30">
        <v>7.42</v>
      </c>
      <c r="D189" s="31"/>
      <c r="E189" s="2" t="s">
        <v>282</v>
      </c>
      <c r="F189" s="40" t="s">
        <v>383</v>
      </c>
      <c r="G189" s="33"/>
      <c r="H189" s="34"/>
      <c r="I189" s="35">
        <f t="shared" si="44"/>
        <v>45438.429673913015</v>
      </c>
      <c r="J189" s="36" t="str">
        <f t="shared" si="45"/>
        <v/>
      </c>
      <c r="K189" s="24">
        <f t="shared" si="46"/>
        <v>23</v>
      </c>
      <c r="L189" s="24">
        <v>16</v>
      </c>
      <c r="M189" s="24">
        <f t="shared" si="47"/>
        <v>720.17999999999984</v>
      </c>
      <c r="N189" s="25">
        <f t="shared" si="48"/>
        <v>45438.429673913015</v>
      </c>
      <c r="O189" s="25">
        <f t="shared" si="49"/>
        <v>45438.429673913015</v>
      </c>
      <c r="P189" s="25">
        <f t="shared" si="50"/>
        <v>45438.429673913015</v>
      </c>
      <c r="Q189" s="25"/>
    </row>
    <row r="190" spans="1:17" ht="14.25" customHeight="1" x14ac:dyDescent="0.25">
      <c r="A190" s="29" t="str">
        <f t="shared" si="42"/>
        <v/>
      </c>
      <c r="B190" s="3">
        <f t="shared" si="43"/>
        <v>722.04999999999984</v>
      </c>
      <c r="C190" s="30">
        <v>1.87</v>
      </c>
      <c r="D190" s="31"/>
      <c r="E190" s="32" t="s">
        <v>283</v>
      </c>
      <c r="F190" s="40" t="s">
        <v>383</v>
      </c>
      <c r="G190" s="33"/>
      <c r="H190" s="34"/>
      <c r="I190" s="35">
        <f t="shared" si="44"/>
        <v>45438.433061594173</v>
      </c>
      <c r="J190" s="36" t="str">
        <f t="shared" si="45"/>
        <v/>
      </c>
      <c r="K190" s="24">
        <f t="shared" si="46"/>
        <v>23</v>
      </c>
      <c r="L190" s="24">
        <v>17</v>
      </c>
      <c r="M190" s="24">
        <f t="shared" si="47"/>
        <v>722.04999999999984</v>
      </c>
      <c r="N190" s="25">
        <f t="shared" si="48"/>
        <v>45438.433061594173</v>
      </c>
      <c r="O190" s="25">
        <f t="shared" si="49"/>
        <v>45438.433061594173</v>
      </c>
      <c r="P190" s="25">
        <f t="shared" si="50"/>
        <v>45438.433061594173</v>
      </c>
      <c r="Q190" s="25"/>
    </row>
    <row r="191" spans="1:17" ht="14.25" customHeight="1" x14ac:dyDescent="0.25">
      <c r="A191" s="29" t="str">
        <f t="shared" si="42"/>
        <v/>
      </c>
      <c r="B191" s="41">
        <f t="shared" si="43"/>
        <v>724.42999999999984</v>
      </c>
      <c r="C191" s="42">
        <v>2.38</v>
      </c>
      <c r="D191" s="43" t="s">
        <v>19</v>
      </c>
      <c r="E191" s="49" t="s">
        <v>284</v>
      </c>
      <c r="F191" s="44" t="s">
        <v>383</v>
      </c>
      <c r="G191" s="45">
        <v>6.9444444444444441E-3</v>
      </c>
      <c r="H191" s="46"/>
      <c r="I191" s="47">
        <f t="shared" si="44"/>
        <v>45438.437373188375</v>
      </c>
      <c r="J191" s="48">
        <f t="shared" si="45"/>
        <v>45438.44431763282</v>
      </c>
      <c r="K191" s="24">
        <f t="shared" si="46"/>
        <v>23</v>
      </c>
      <c r="L191" s="24">
        <v>18</v>
      </c>
      <c r="M191" s="24">
        <f t="shared" si="47"/>
        <v>724.42999999999984</v>
      </c>
      <c r="N191" s="25">
        <f t="shared" si="48"/>
        <v>45438.437373188375</v>
      </c>
      <c r="O191" s="25">
        <f t="shared" si="49"/>
        <v>45438.44431763282</v>
      </c>
      <c r="P191" s="25">
        <f t="shared" si="50"/>
        <v>45438.437373188375</v>
      </c>
      <c r="Q191" s="25"/>
    </row>
    <row r="192" spans="1:17" ht="14.25" customHeight="1" x14ac:dyDescent="0.25">
      <c r="A192" s="29" t="str">
        <f t="shared" ref="A192:A223" si="51">IF(DAY($P192)&lt;&gt;DAY($P191),$P192,"")</f>
        <v/>
      </c>
      <c r="B192" s="3">
        <f t="shared" ref="B192:B223" si="52">IF($C192="","",$M192)</f>
        <v>728.26999999999987</v>
      </c>
      <c r="C192" s="30">
        <v>3.84</v>
      </c>
      <c r="D192" s="31"/>
      <c r="E192" s="32" t="s">
        <v>285</v>
      </c>
      <c r="F192" s="40" t="s">
        <v>383</v>
      </c>
      <c r="G192" s="39"/>
      <c r="H192" s="34"/>
      <c r="I192" s="35">
        <f t="shared" ref="I192:I223" si="53">IF($C192="","",$N192)</f>
        <v>45438.451274154562</v>
      </c>
      <c r="J192" s="36" t="str">
        <f t="shared" ref="J192:J223" si="54">IF($G192=0,"",$O192)</f>
        <v/>
      </c>
      <c r="K192" s="24">
        <f t="shared" ref="K192:K223" si="55">IF($H192="",$K191,$H192)</f>
        <v>23</v>
      </c>
      <c r="L192" s="24">
        <v>19</v>
      </c>
      <c r="M192" s="24">
        <f t="shared" ref="M192:M223" si="56">IF($G191&gt;0.5,$C192,$C192+$M191)</f>
        <v>728.26999999999987</v>
      </c>
      <c r="N192" s="25">
        <f t="shared" ref="N192:N223" si="57">$O191+$C192/$K192/24</f>
        <v>45438.451274154562</v>
      </c>
      <c r="O192" s="25">
        <f t="shared" ref="O192:O223" si="58">$N192+$G192</f>
        <v>45438.451274154562</v>
      </c>
      <c r="P192" s="25">
        <f t="shared" ref="P192:P223" si="59">IF($C192="",$P191,$N192)</f>
        <v>45438.451274154562</v>
      </c>
      <c r="Q192" s="25"/>
    </row>
    <row r="193" spans="1:17" ht="14.25" customHeight="1" x14ac:dyDescent="0.25">
      <c r="A193" s="29" t="str">
        <f t="shared" si="51"/>
        <v/>
      </c>
      <c r="B193" s="3">
        <f t="shared" si="52"/>
        <v>733.29999999999984</v>
      </c>
      <c r="C193" s="30">
        <v>5.03</v>
      </c>
      <c r="D193" s="31"/>
      <c r="E193" s="2" t="s">
        <v>286</v>
      </c>
      <c r="F193" s="40" t="s">
        <v>383</v>
      </c>
      <c r="G193" s="33"/>
      <c r="H193" s="34"/>
      <c r="I193" s="35">
        <f t="shared" si="53"/>
        <v>45438.460386473402</v>
      </c>
      <c r="J193" s="36" t="str">
        <f t="shared" si="54"/>
        <v/>
      </c>
      <c r="K193" s="24">
        <f t="shared" si="55"/>
        <v>23</v>
      </c>
      <c r="L193" s="24">
        <v>20</v>
      </c>
      <c r="M193" s="24">
        <f t="shared" si="56"/>
        <v>733.29999999999984</v>
      </c>
      <c r="N193" s="25">
        <f t="shared" si="57"/>
        <v>45438.460386473402</v>
      </c>
      <c r="O193" s="25">
        <f t="shared" si="58"/>
        <v>45438.460386473402</v>
      </c>
      <c r="P193" s="25">
        <f t="shared" si="59"/>
        <v>45438.460386473402</v>
      </c>
      <c r="Q193" s="25"/>
    </row>
    <row r="194" spans="1:17" ht="14.25" customHeight="1" x14ac:dyDescent="0.25">
      <c r="A194" s="29" t="str">
        <f t="shared" si="51"/>
        <v/>
      </c>
      <c r="B194" s="3">
        <f t="shared" si="52"/>
        <v>737.05999999999983</v>
      </c>
      <c r="C194" s="30">
        <v>3.76</v>
      </c>
      <c r="D194" s="31"/>
      <c r="E194" s="32" t="s">
        <v>287</v>
      </c>
      <c r="F194" s="40" t="s">
        <v>383</v>
      </c>
      <c r="G194" s="33"/>
      <c r="H194" s="34"/>
      <c r="I194" s="35">
        <f t="shared" si="53"/>
        <v>45438.467198067607</v>
      </c>
      <c r="J194" s="36" t="str">
        <f t="shared" si="54"/>
        <v/>
      </c>
      <c r="K194" s="24">
        <f t="shared" si="55"/>
        <v>23</v>
      </c>
      <c r="L194" s="24">
        <v>21</v>
      </c>
      <c r="M194" s="24">
        <f t="shared" si="56"/>
        <v>737.05999999999983</v>
      </c>
      <c r="N194" s="25">
        <f t="shared" si="57"/>
        <v>45438.467198067607</v>
      </c>
      <c r="O194" s="25">
        <f t="shared" si="58"/>
        <v>45438.467198067607</v>
      </c>
      <c r="P194" s="25">
        <f t="shared" si="59"/>
        <v>45438.467198067607</v>
      </c>
      <c r="Q194" s="25"/>
    </row>
    <row r="195" spans="1:17" ht="14.25" customHeight="1" x14ac:dyDescent="0.25">
      <c r="A195" s="29" t="str">
        <f t="shared" si="51"/>
        <v/>
      </c>
      <c r="B195" s="3">
        <f t="shared" si="52"/>
        <v>739.61999999999978</v>
      </c>
      <c r="C195" s="30">
        <v>2.56</v>
      </c>
      <c r="D195" s="31"/>
      <c r="E195" s="32" t="s">
        <v>288</v>
      </c>
      <c r="F195" s="40" t="s">
        <v>383</v>
      </c>
      <c r="G195" s="33"/>
      <c r="H195" s="34"/>
      <c r="I195" s="35">
        <f t="shared" si="53"/>
        <v>45438.471835748765</v>
      </c>
      <c r="J195" s="36" t="str">
        <f t="shared" si="54"/>
        <v/>
      </c>
      <c r="K195" s="24">
        <f t="shared" si="55"/>
        <v>23</v>
      </c>
      <c r="L195" s="24">
        <v>22</v>
      </c>
      <c r="M195" s="24">
        <f t="shared" si="56"/>
        <v>739.61999999999978</v>
      </c>
      <c r="N195" s="25">
        <f t="shared" si="57"/>
        <v>45438.471835748765</v>
      </c>
      <c r="O195" s="25">
        <f t="shared" si="58"/>
        <v>45438.471835748765</v>
      </c>
      <c r="P195" s="25">
        <f t="shared" si="59"/>
        <v>45438.471835748765</v>
      </c>
      <c r="Q195" s="25"/>
    </row>
    <row r="196" spans="1:17" ht="14.25" customHeight="1" x14ac:dyDescent="0.25">
      <c r="A196" s="29" t="str">
        <f t="shared" si="51"/>
        <v/>
      </c>
      <c r="B196" s="3">
        <f t="shared" si="52"/>
        <v>745.38999999999976</v>
      </c>
      <c r="C196" s="30">
        <v>5.77</v>
      </c>
      <c r="D196" s="31"/>
      <c r="E196" s="32" t="s">
        <v>289</v>
      </c>
      <c r="F196" s="40" t="s">
        <v>384</v>
      </c>
      <c r="G196" s="39"/>
      <c r="H196" s="34"/>
      <c r="I196" s="35">
        <f t="shared" si="53"/>
        <v>45438.482288647319</v>
      </c>
      <c r="J196" s="36" t="str">
        <f t="shared" si="54"/>
        <v/>
      </c>
      <c r="K196" s="24">
        <f t="shared" si="55"/>
        <v>23</v>
      </c>
      <c r="L196" s="24">
        <v>23</v>
      </c>
      <c r="M196" s="24">
        <f t="shared" si="56"/>
        <v>745.38999999999976</v>
      </c>
      <c r="N196" s="25">
        <f t="shared" si="57"/>
        <v>45438.482288647319</v>
      </c>
      <c r="O196" s="25">
        <f t="shared" si="58"/>
        <v>45438.482288647319</v>
      </c>
      <c r="P196" s="25">
        <f t="shared" si="59"/>
        <v>45438.482288647319</v>
      </c>
      <c r="Q196" s="25"/>
    </row>
    <row r="197" spans="1:17" ht="14.25" customHeight="1" x14ac:dyDescent="0.25">
      <c r="A197" s="29" t="str">
        <f t="shared" si="51"/>
        <v/>
      </c>
      <c r="B197" s="3">
        <f t="shared" si="52"/>
        <v>748.0999999999998</v>
      </c>
      <c r="C197" s="30">
        <v>2.71</v>
      </c>
      <c r="D197" s="31"/>
      <c r="E197" s="32" t="s">
        <v>290</v>
      </c>
      <c r="F197" s="40" t="s">
        <v>383</v>
      </c>
      <c r="G197" s="33"/>
      <c r="H197" s="34"/>
      <c r="I197" s="35">
        <f t="shared" si="53"/>
        <v>45438.487198067611</v>
      </c>
      <c r="J197" s="36" t="str">
        <f t="shared" si="54"/>
        <v/>
      </c>
      <c r="K197" s="24">
        <f t="shared" si="55"/>
        <v>23</v>
      </c>
      <c r="L197" s="24">
        <v>24</v>
      </c>
      <c r="M197" s="24">
        <f t="shared" si="56"/>
        <v>748.0999999999998</v>
      </c>
      <c r="N197" s="25">
        <f t="shared" si="57"/>
        <v>45438.487198067611</v>
      </c>
      <c r="O197" s="25">
        <f t="shared" si="58"/>
        <v>45438.487198067611</v>
      </c>
      <c r="P197" s="25">
        <f t="shared" si="59"/>
        <v>45438.487198067611</v>
      </c>
      <c r="Q197" s="25"/>
    </row>
    <row r="198" spans="1:17" ht="14.25" customHeight="1" x14ac:dyDescent="0.25">
      <c r="A198" s="29" t="str">
        <f t="shared" si="51"/>
        <v/>
      </c>
      <c r="B198" s="3">
        <f t="shared" si="52"/>
        <v>752.20999999999981</v>
      </c>
      <c r="C198" s="30">
        <v>4.1100000000000003</v>
      </c>
      <c r="D198" s="31"/>
      <c r="E198" s="32" t="s">
        <v>291</v>
      </c>
      <c r="F198" s="40" t="s">
        <v>383</v>
      </c>
      <c r="G198" s="33"/>
      <c r="H198" s="34"/>
      <c r="I198" s="35">
        <f t="shared" si="53"/>
        <v>45438.494643719787</v>
      </c>
      <c r="J198" s="36" t="str">
        <f t="shared" si="54"/>
        <v/>
      </c>
      <c r="K198" s="24">
        <f t="shared" si="55"/>
        <v>23</v>
      </c>
      <c r="L198" s="24">
        <v>25</v>
      </c>
      <c r="M198" s="24">
        <f t="shared" si="56"/>
        <v>752.20999999999981</v>
      </c>
      <c r="N198" s="25">
        <f t="shared" si="57"/>
        <v>45438.494643719787</v>
      </c>
      <c r="O198" s="25">
        <f t="shared" si="58"/>
        <v>45438.494643719787</v>
      </c>
      <c r="P198" s="25">
        <f t="shared" si="59"/>
        <v>45438.494643719787</v>
      </c>
      <c r="Q198" s="25"/>
    </row>
    <row r="199" spans="1:17" ht="14.25" customHeight="1" x14ac:dyDescent="0.25">
      <c r="A199" s="29" t="str">
        <f t="shared" si="51"/>
        <v/>
      </c>
      <c r="B199" s="3">
        <f t="shared" si="52"/>
        <v>754.54999999999984</v>
      </c>
      <c r="C199" s="30">
        <v>2.34</v>
      </c>
      <c r="D199" s="31"/>
      <c r="E199" s="38" t="s">
        <v>292</v>
      </c>
      <c r="F199" s="40" t="s">
        <v>383</v>
      </c>
      <c r="G199" s="39"/>
      <c r="H199" s="34"/>
      <c r="I199" s="35">
        <f t="shared" si="53"/>
        <v>45438.498882850225</v>
      </c>
      <c r="J199" s="36" t="str">
        <f t="shared" si="54"/>
        <v/>
      </c>
      <c r="K199" s="24">
        <f t="shared" si="55"/>
        <v>23</v>
      </c>
      <c r="L199" s="24">
        <v>26</v>
      </c>
      <c r="M199" s="24">
        <f t="shared" si="56"/>
        <v>754.54999999999984</v>
      </c>
      <c r="N199" s="25">
        <f t="shared" si="57"/>
        <v>45438.498882850225</v>
      </c>
      <c r="O199" s="25">
        <f t="shared" si="58"/>
        <v>45438.498882850225</v>
      </c>
      <c r="P199" s="25">
        <f t="shared" si="59"/>
        <v>45438.498882850225</v>
      </c>
      <c r="Q199" s="25"/>
    </row>
    <row r="200" spans="1:17" ht="14.25" customHeight="1" x14ac:dyDescent="0.25">
      <c r="A200" s="29" t="str">
        <f t="shared" si="51"/>
        <v/>
      </c>
      <c r="B200" s="3">
        <f t="shared" si="52"/>
        <v>757.38999999999987</v>
      </c>
      <c r="C200" s="30">
        <v>2.84</v>
      </c>
      <c r="D200" s="31"/>
      <c r="E200" s="32" t="s">
        <v>293</v>
      </c>
      <c r="F200" s="40" t="s">
        <v>383</v>
      </c>
      <c r="G200" s="33"/>
      <c r="H200" s="34"/>
      <c r="I200" s="35">
        <f t="shared" si="53"/>
        <v>45438.504027777759</v>
      </c>
      <c r="J200" s="36" t="str">
        <f t="shared" si="54"/>
        <v/>
      </c>
      <c r="K200" s="24">
        <f t="shared" si="55"/>
        <v>23</v>
      </c>
      <c r="L200" s="24">
        <v>27</v>
      </c>
      <c r="M200" s="24">
        <f t="shared" si="56"/>
        <v>757.38999999999987</v>
      </c>
      <c r="N200" s="25">
        <f t="shared" si="57"/>
        <v>45438.504027777759</v>
      </c>
      <c r="O200" s="25">
        <f t="shared" si="58"/>
        <v>45438.504027777759</v>
      </c>
      <c r="P200" s="25">
        <f t="shared" si="59"/>
        <v>45438.504027777759</v>
      </c>
      <c r="Q200" s="25"/>
    </row>
    <row r="201" spans="1:17" ht="14.25" customHeight="1" x14ac:dyDescent="0.25">
      <c r="A201" s="29" t="str">
        <f t="shared" si="51"/>
        <v/>
      </c>
      <c r="B201" s="3">
        <f t="shared" si="52"/>
        <v>759.59999999999991</v>
      </c>
      <c r="C201" s="30">
        <v>2.21</v>
      </c>
      <c r="D201" s="31"/>
      <c r="E201" s="32" t="s">
        <v>294</v>
      </c>
      <c r="F201" s="40" t="s">
        <v>383</v>
      </c>
      <c r="G201" s="33"/>
      <c r="H201" s="34"/>
      <c r="I201" s="35">
        <f t="shared" si="53"/>
        <v>45438.508031400946</v>
      </c>
      <c r="J201" s="36" t="str">
        <f t="shared" si="54"/>
        <v/>
      </c>
      <c r="K201" s="24">
        <f t="shared" si="55"/>
        <v>23</v>
      </c>
      <c r="L201" s="24">
        <v>28</v>
      </c>
      <c r="M201" s="24">
        <f t="shared" si="56"/>
        <v>759.59999999999991</v>
      </c>
      <c r="N201" s="25">
        <f t="shared" si="57"/>
        <v>45438.508031400946</v>
      </c>
      <c r="O201" s="25">
        <f t="shared" si="58"/>
        <v>45438.508031400946</v>
      </c>
      <c r="P201" s="25">
        <f t="shared" si="59"/>
        <v>45438.508031400946</v>
      </c>
      <c r="Q201" s="25"/>
    </row>
    <row r="202" spans="1:17" ht="14.25" customHeight="1" x14ac:dyDescent="0.25">
      <c r="A202" s="29" t="str">
        <f t="shared" si="51"/>
        <v/>
      </c>
      <c r="B202" s="3">
        <f t="shared" si="52"/>
        <v>771.01999999999987</v>
      </c>
      <c r="C202" s="30">
        <v>11.42</v>
      </c>
      <c r="D202" s="31"/>
      <c r="E202" s="32" t="s">
        <v>295</v>
      </c>
      <c r="F202" s="40" t="s">
        <v>385</v>
      </c>
      <c r="G202" s="33"/>
      <c r="H202" s="34"/>
      <c r="I202" s="35">
        <f t="shared" si="53"/>
        <v>45438.528719806745</v>
      </c>
      <c r="J202" s="36" t="str">
        <f t="shared" si="54"/>
        <v/>
      </c>
      <c r="K202" s="24">
        <f t="shared" si="55"/>
        <v>23</v>
      </c>
      <c r="L202" s="24">
        <v>29</v>
      </c>
      <c r="M202" s="24">
        <f t="shared" si="56"/>
        <v>771.01999999999987</v>
      </c>
      <c r="N202" s="25">
        <f t="shared" si="57"/>
        <v>45438.528719806745</v>
      </c>
      <c r="O202" s="25">
        <f t="shared" si="58"/>
        <v>45438.528719806745</v>
      </c>
      <c r="P202" s="25">
        <f t="shared" si="59"/>
        <v>45438.528719806745</v>
      </c>
      <c r="Q202" s="25"/>
    </row>
    <row r="203" spans="1:17" ht="14.25" customHeight="1" x14ac:dyDescent="0.25">
      <c r="A203" s="29" t="str">
        <f t="shared" si="51"/>
        <v/>
      </c>
      <c r="B203" s="3">
        <f t="shared" si="52"/>
        <v>773.29999999999984</v>
      </c>
      <c r="C203" s="30">
        <v>2.2799999999999998</v>
      </c>
      <c r="D203" s="31"/>
      <c r="E203" s="32" t="s">
        <v>296</v>
      </c>
      <c r="F203" s="40" t="s">
        <v>386</v>
      </c>
      <c r="G203" s="33"/>
      <c r="H203" s="34"/>
      <c r="I203" s="35">
        <f t="shared" si="53"/>
        <v>45438.532850241529</v>
      </c>
      <c r="J203" s="36" t="str">
        <f t="shared" si="54"/>
        <v/>
      </c>
      <c r="K203" s="24">
        <f t="shared" si="55"/>
        <v>23</v>
      </c>
      <c r="L203" s="24">
        <v>30</v>
      </c>
      <c r="M203" s="24">
        <f t="shared" si="56"/>
        <v>773.29999999999984</v>
      </c>
      <c r="N203" s="25">
        <f t="shared" si="57"/>
        <v>45438.532850241529</v>
      </c>
      <c r="O203" s="25">
        <f t="shared" si="58"/>
        <v>45438.532850241529</v>
      </c>
      <c r="P203" s="25">
        <f t="shared" si="59"/>
        <v>45438.532850241529</v>
      </c>
      <c r="Q203" s="25"/>
    </row>
    <row r="204" spans="1:17" ht="14.25" customHeight="1" x14ac:dyDescent="0.25">
      <c r="A204" s="29" t="str">
        <f t="shared" si="51"/>
        <v/>
      </c>
      <c r="B204" s="51">
        <f t="shared" si="52"/>
        <v>779.49999999999989</v>
      </c>
      <c r="C204" s="52">
        <v>6.2</v>
      </c>
      <c r="D204" s="53"/>
      <c r="E204" s="54" t="s">
        <v>297</v>
      </c>
      <c r="F204" s="55" t="s">
        <v>387</v>
      </c>
      <c r="G204" s="56"/>
      <c r="H204" s="57"/>
      <c r="I204" s="58">
        <f t="shared" si="53"/>
        <v>45438.544082125583</v>
      </c>
      <c r="J204" s="59" t="str">
        <f t="shared" si="54"/>
        <v/>
      </c>
      <c r="K204" s="24">
        <f t="shared" si="55"/>
        <v>23</v>
      </c>
      <c r="L204" s="24">
        <v>31</v>
      </c>
      <c r="M204" s="24">
        <f t="shared" si="56"/>
        <v>779.49999999999989</v>
      </c>
      <c r="N204" s="25">
        <f t="shared" si="57"/>
        <v>45438.544082125583</v>
      </c>
      <c r="O204" s="25">
        <f t="shared" si="58"/>
        <v>45438.544082125583</v>
      </c>
      <c r="P204" s="25">
        <f t="shared" si="59"/>
        <v>45438.544082125583</v>
      </c>
      <c r="Q204" s="25"/>
    </row>
    <row r="205" spans="1:17" ht="14.25" customHeight="1" x14ac:dyDescent="0.25">
      <c r="A205" s="29" t="str">
        <f t="shared" si="51"/>
        <v/>
      </c>
      <c r="B205" s="3">
        <f t="shared" si="52"/>
        <v>788.15999999999985</v>
      </c>
      <c r="C205" s="30">
        <v>8.66</v>
      </c>
      <c r="D205" s="31"/>
      <c r="E205" s="32" t="s">
        <v>298</v>
      </c>
      <c r="F205" s="40" t="s">
        <v>388</v>
      </c>
      <c r="G205" s="33"/>
      <c r="H205" s="34"/>
      <c r="I205" s="35">
        <f t="shared" si="53"/>
        <v>45438.559770531378</v>
      </c>
      <c r="J205" s="36" t="str">
        <f t="shared" si="54"/>
        <v/>
      </c>
      <c r="K205" s="24">
        <f t="shared" si="55"/>
        <v>23</v>
      </c>
      <c r="L205" s="24">
        <v>32</v>
      </c>
      <c r="M205" s="24">
        <f t="shared" si="56"/>
        <v>788.15999999999985</v>
      </c>
      <c r="N205" s="25">
        <f t="shared" si="57"/>
        <v>45438.559770531378</v>
      </c>
      <c r="O205" s="25">
        <f t="shared" si="58"/>
        <v>45438.559770531378</v>
      </c>
      <c r="P205" s="25">
        <f t="shared" si="59"/>
        <v>45438.559770531378</v>
      </c>
      <c r="Q205" s="25"/>
    </row>
    <row r="206" spans="1:17" ht="14.25" customHeight="1" x14ac:dyDescent="0.25">
      <c r="A206" s="29" t="str">
        <f t="shared" si="51"/>
        <v/>
      </c>
      <c r="B206" s="3">
        <f t="shared" si="52"/>
        <v>792.49999999999989</v>
      </c>
      <c r="C206" s="30">
        <v>4.34</v>
      </c>
      <c r="D206" s="31"/>
      <c r="E206" s="32" t="s">
        <v>299</v>
      </c>
      <c r="F206" s="40" t="s">
        <v>389</v>
      </c>
      <c r="G206" s="33"/>
      <c r="H206" s="34"/>
      <c r="I206" s="35">
        <f t="shared" si="53"/>
        <v>45438.567632850216</v>
      </c>
      <c r="J206" s="36" t="str">
        <f t="shared" si="54"/>
        <v/>
      </c>
      <c r="K206" s="24">
        <f t="shared" si="55"/>
        <v>23</v>
      </c>
      <c r="L206" s="24">
        <v>33</v>
      </c>
      <c r="M206" s="24">
        <f t="shared" si="56"/>
        <v>792.49999999999989</v>
      </c>
      <c r="N206" s="25">
        <f t="shared" si="57"/>
        <v>45438.567632850216</v>
      </c>
      <c r="O206" s="25">
        <f t="shared" si="58"/>
        <v>45438.567632850216</v>
      </c>
      <c r="P206" s="25">
        <f t="shared" si="59"/>
        <v>45438.567632850216</v>
      </c>
      <c r="Q206" s="25"/>
    </row>
    <row r="207" spans="1:17" ht="14.25" customHeight="1" x14ac:dyDescent="0.25">
      <c r="A207" s="29" t="str">
        <f t="shared" si="51"/>
        <v/>
      </c>
      <c r="B207" s="3">
        <f t="shared" si="52"/>
        <v>799.3599999999999</v>
      </c>
      <c r="C207" s="30">
        <v>6.86</v>
      </c>
      <c r="D207" s="31"/>
      <c r="E207" s="32" t="s">
        <v>300</v>
      </c>
      <c r="F207" s="40" t="s">
        <v>390</v>
      </c>
      <c r="G207" s="33"/>
      <c r="H207" s="34"/>
      <c r="I207" s="35">
        <f t="shared" si="53"/>
        <v>45438.580060386448</v>
      </c>
      <c r="J207" s="36" t="str">
        <f t="shared" si="54"/>
        <v/>
      </c>
      <c r="K207" s="24">
        <f t="shared" si="55"/>
        <v>23</v>
      </c>
      <c r="L207" s="24">
        <v>34</v>
      </c>
      <c r="M207" s="24">
        <f t="shared" si="56"/>
        <v>799.3599999999999</v>
      </c>
      <c r="N207" s="25">
        <f t="shared" si="57"/>
        <v>45438.580060386448</v>
      </c>
      <c r="O207" s="25">
        <f t="shared" si="58"/>
        <v>45438.580060386448</v>
      </c>
      <c r="P207" s="25">
        <f t="shared" si="59"/>
        <v>45438.580060386448</v>
      </c>
      <c r="Q207" s="25"/>
    </row>
    <row r="208" spans="1:17" ht="14.25" customHeight="1" x14ac:dyDescent="0.25">
      <c r="A208" s="29" t="str">
        <f t="shared" si="51"/>
        <v/>
      </c>
      <c r="B208" s="3">
        <f t="shared" si="52"/>
        <v>802.49999999999989</v>
      </c>
      <c r="C208" s="30">
        <v>3.14</v>
      </c>
      <c r="D208" s="31"/>
      <c r="E208" s="32" t="s">
        <v>301</v>
      </c>
      <c r="F208" s="40" t="s">
        <v>390</v>
      </c>
      <c r="G208" s="39"/>
      <c r="H208" s="34"/>
      <c r="I208" s="35">
        <f t="shared" si="53"/>
        <v>45438.585748792248</v>
      </c>
      <c r="J208" s="36" t="str">
        <f t="shared" si="54"/>
        <v/>
      </c>
      <c r="K208" s="24">
        <f t="shared" si="55"/>
        <v>23</v>
      </c>
      <c r="L208" s="24">
        <v>35</v>
      </c>
      <c r="M208" s="24">
        <f t="shared" si="56"/>
        <v>802.49999999999989</v>
      </c>
      <c r="N208" s="25">
        <f t="shared" si="57"/>
        <v>45438.585748792248</v>
      </c>
      <c r="O208" s="25">
        <f t="shared" si="58"/>
        <v>45438.585748792248</v>
      </c>
      <c r="P208" s="25">
        <f t="shared" si="59"/>
        <v>45438.585748792248</v>
      </c>
      <c r="Q208" s="25"/>
    </row>
    <row r="209" spans="1:17" ht="14.25" customHeight="1" x14ac:dyDescent="0.25">
      <c r="A209" s="29" t="str">
        <f t="shared" si="51"/>
        <v/>
      </c>
      <c r="B209" s="3">
        <f t="shared" si="52"/>
        <v>806.49999999999989</v>
      </c>
      <c r="C209" s="30">
        <v>4</v>
      </c>
      <c r="D209" s="31"/>
      <c r="E209" s="32" t="s">
        <v>302</v>
      </c>
      <c r="F209" s="40" t="s">
        <v>391</v>
      </c>
      <c r="G209" s="33"/>
      <c r="H209" s="34"/>
      <c r="I209" s="35">
        <f t="shared" si="53"/>
        <v>45438.592995169056</v>
      </c>
      <c r="J209" s="36" t="str">
        <f t="shared" si="54"/>
        <v/>
      </c>
      <c r="K209" s="24">
        <f t="shared" si="55"/>
        <v>23</v>
      </c>
      <c r="L209" s="24">
        <v>36</v>
      </c>
      <c r="M209" s="24">
        <f t="shared" si="56"/>
        <v>806.49999999999989</v>
      </c>
      <c r="N209" s="25">
        <f t="shared" si="57"/>
        <v>45438.592995169056</v>
      </c>
      <c r="O209" s="25">
        <f t="shared" si="58"/>
        <v>45438.592995169056</v>
      </c>
      <c r="P209" s="25">
        <f t="shared" si="59"/>
        <v>45438.592995169056</v>
      </c>
      <c r="Q209" s="25"/>
    </row>
    <row r="210" spans="1:17" ht="14.25" customHeight="1" x14ac:dyDescent="0.25">
      <c r="A210" s="29" t="str">
        <f t="shared" si="51"/>
        <v/>
      </c>
      <c r="B210" s="3">
        <f t="shared" si="52"/>
        <v>809.34999999999991</v>
      </c>
      <c r="C210" s="30">
        <v>2.85</v>
      </c>
      <c r="D210" s="31"/>
      <c r="E210" s="32" t="s">
        <v>303</v>
      </c>
      <c r="F210" s="40" t="s">
        <v>392</v>
      </c>
      <c r="G210" s="33"/>
      <c r="H210" s="34"/>
      <c r="I210" s="35">
        <f t="shared" si="53"/>
        <v>45438.598158212531</v>
      </c>
      <c r="J210" s="36" t="str">
        <f t="shared" si="54"/>
        <v/>
      </c>
      <c r="K210" s="24">
        <f t="shared" si="55"/>
        <v>23</v>
      </c>
      <c r="L210" s="24">
        <v>37</v>
      </c>
      <c r="M210" s="24">
        <f t="shared" si="56"/>
        <v>809.34999999999991</v>
      </c>
      <c r="N210" s="25">
        <f t="shared" si="57"/>
        <v>45438.598158212531</v>
      </c>
      <c r="O210" s="25">
        <f t="shared" si="58"/>
        <v>45438.598158212531</v>
      </c>
      <c r="P210" s="25">
        <f t="shared" si="59"/>
        <v>45438.598158212531</v>
      </c>
      <c r="Q210" s="25"/>
    </row>
    <row r="211" spans="1:17" ht="14.25" customHeight="1" x14ac:dyDescent="0.25">
      <c r="A211" s="29" t="str">
        <f t="shared" si="51"/>
        <v/>
      </c>
      <c r="B211" s="3">
        <f t="shared" si="52"/>
        <v>816.74999999999989</v>
      </c>
      <c r="C211" s="30">
        <v>7.4</v>
      </c>
      <c r="D211" s="31"/>
      <c r="E211" s="32" t="s">
        <v>304</v>
      </c>
      <c r="F211" s="40" t="s">
        <v>393</v>
      </c>
      <c r="G211" s="33"/>
      <c r="H211" s="34"/>
      <c r="I211" s="35">
        <f t="shared" si="53"/>
        <v>45438.611564009632</v>
      </c>
      <c r="J211" s="36" t="str">
        <f t="shared" si="54"/>
        <v/>
      </c>
      <c r="K211" s="24">
        <f t="shared" si="55"/>
        <v>23</v>
      </c>
      <c r="L211" s="24">
        <v>38</v>
      </c>
      <c r="M211" s="24">
        <f t="shared" si="56"/>
        <v>816.74999999999989</v>
      </c>
      <c r="N211" s="25">
        <f t="shared" si="57"/>
        <v>45438.611564009632</v>
      </c>
      <c r="O211" s="25">
        <f t="shared" si="58"/>
        <v>45438.611564009632</v>
      </c>
      <c r="P211" s="25">
        <f t="shared" si="59"/>
        <v>45438.611564009632</v>
      </c>
      <c r="Q211" s="25"/>
    </row>
    <row r="212" spans="1:17" ht="14.25" customHeight="1" x14ac:dyDescent="0.25">
      <c r="A212" s="29" t="str">
        <f t="shared" si="51"/>
        <v/>
      </c>
      <c r="B212" s="3">
        <f t="shared" si="52"/>
        <v>828.13999999999987</v>
      </c>
      <c r="C212" s="30">
        <v>11.39</v>
      </c>
      <c r="D212" s="31"/>
      <c r="E212" s="32" t="s">
        <v>305</v>
      </c>
      <c r="F212" s="40" t="s">
        <v>235</v>
      </c>
      <c r="G212" s="33"/>
      <c r="H212" s="34"/>
      <c r="I212" s="35">
        <f t="shared" si="53"/>
        <v>45438.6321980676</v>
      </c>
      <c r="J212" s="36" t="str">
        <f t="shared" si="54"/>
        <v/>
      </c>
      <c r="K212" s="24">
        <f t="shared" si="55"/>
        <v>23</v>
      </c>
      <c r="L212" s="24">
        <v>39</v>
      </c>
      <c r="M212" s="24">
        <f t="shared" si="56"/>
        <v>828.13999999999987</v>
      </c>
      <c r="N212" s="25">
        <f t="shared" si="57"/>
        <v>45438.6321980676</v>
      </c>
      <c r="O212" s="25">
        <f t="shared" si="58"/>
        <v>45438.6321980676</v>
      </c>
      <c r="P212" s="25">
        <f t="shared" si="59"/>
        <v>45438.6321980676</v>
      </c>
      <c r="Q212" s="25"/>
    </row>
    <row r="213" spans="1:17" ht="14.25" customHeight="1" x14ac:dyDescent="0.25">
      <c r="A213" s="29" t="str">
        <f t="shared" si="51"/>
        <v/>
      </c>
      <c r="B213" s="3">
        <f t="shared" si="52"/>
        <v>834.9899999999999</v>
      </c>
      <c r="C213" s="30">
        <v>6.85</v>
      </c>
      <c r="D213" s="31" t="s">
        <v>19</v>
      </c>
      <c r="E213" s="32" t="s">
        <v>306</v>
      </c>
      <c r="F213" s="40" t="s">
        <v>394</v>
      </c>
      <c r="G213" s="33">
        <v>6.9444444444444441E-3</v>
      </c>
      <c r="H213" s="34"/>
      <c r="I213" s="35">
        <f t="shared" si="53"/>
        <v>45438.644607487891</v>
      </c>
      <c r="J213" s="36">
        <f t="shared" si="54"/>
        <v>45438.651551932337</v>
      </c>
      <c r="K213" s="24">
        <f t="shared" si="55"/>
        <v>23</v>
      </c>
      <c r="L213" s="24">
        <v>40</v>
      </c>
      <c r="M213" s="24">
        <f t="shared" si="56"/>
        <v>834.9899999999999</v>
      </c>
      <c r="N213" s="25">
        <f t="shared" si="57"/>
        <v>45438.644607487891</v>
      </c>
      <c r="O213" s="25">
        <f t="shared" si="58"/>
        <v>45438.651551932337</v>
      </c>
      <c r="P213" s="25">
        <f t="shared" si="59"/>
        <v>45438.644607487891</v>
      </c>
      <c r="Q213" s="25"/>
    </row>
    <row r="214" spans="1:17" ht="14.25" customHeight="1" x14ac:dyDescent="0.25">
      <c r="A214" s="29" t="str">
        <f t="shared" si="51"/>
        <v/>
      </c>
      <c r="B214" s="3">
        <f t="shared" si="52"/>
        <v>843.13999999999987</v>
      </c>
      <c r="C214" s="30">
        <v>8.15</v>
      </c>
      <c r="D214" s="31"/>
      <c r="E214" s="38" t="s">
        <v>307</v>
      </c>
      <c r="F214" s="63" t="s">
        <v>395</v>
      </c>
      <c r="G214" s="39"/>
      <c r="H214" s="64"/>
      <c r="I214" s="35">
        <f t="shared" si="53"/>
        <v>45438.666316425093</v>
      </c>
      <c r="J214" s="66" t="str">
        <f t="shared" si="54"/>
        <v/>
      </c>
      <c r="K214" s="24">
        <f t="shared" si="55"/>
        <v>23</v>
      </c>
      <c r="L214" s="24">
        <v>41</v>
      </c>
      <c r="M214" s="24">
        <f t="shared" si="56"/>
        <v>843.13999999999987</v>
      </c>
      <c r="N214" s="25">
        <f t="shared" si="57"/>
        <v>45438.666316425093</v>
      </c>
      <c r="O214" s="25">
        <f t="shared" si="58"/>
        <v>45438.666316425093</v>
      </c>
      <c r="P214" s="25">
        <f t="shared" si="59"/>
        <v>45438.666316425093</v>
      </c>
      <c r="Q214" s="25"/>
    </row>
    <row r="215" spans="1:17" ht="14.25" customHeight="1" x14ac:dyDescent="0.25">
      <c r="A215" s="29" t="str">
        <f t="shared" si="51"/>
        <v/>
      </c>
      <c r="B215" s="3">
        <f t="shared" si="52"/>
        <v>848.49999999999989</v>
      </c>
      <c r="C215" s="30">
        <v>5.36</v>
      </c>
      <c r="D215" s="31"/>
      <c r="E215" s="67" t="s">
        <v>308</v>
      </c>
      <c r="F215" s="40" t="s">
        <v>396</v>
      </c>
      <c r="G215" s="33"/>
      <c r="H215" s="34"/>
      <c r="I215" s="35">
        <f t="shared" si="53"/>
        <v>45438.676026570021</v>
      </c>
      <c r="J215" s="36" t="str">
        <f t="shared" si="54"/>
        <v/>
      </c>
      <c r="K215" s="24">
        <f t="shared" si="55"/>
        <v>23</v>
      </c>
      <c r="L215" s="24">
        <v>42</v>
      </c>
      <c r="M215" s="24">
        <f t="shared" si="56"/>
        <v>848.49999999999989</v>
      </c>
      <c r="N215" s="25">
        <f t="shared" si="57"/>
        <v>45438.676026570021</v>
      </c>
      <c r="O215" s="25">
        <f t="shared" si="58"/>
        <v>45438.676026570021</v>
      </c>
      <c r="P215" s="25">
        <f t="shared" si="59"/>
        <v>45438.676026570021</v>
      </c>
      <c r="Q215" s="25"/>
    </row>
    <row r="216" spans="1:17" ht="14.25" customHeight="1" x14ac:dyDescent="0.25">
      <c r="A216" s="29" t="str">
        <f t="shared" si="51"/>
        <v/>
      </c>
      <c r="B216" s="3">
        <f t="shared" si="52"/>
        <v>852.75999999999988</v>
      </c>
      <c r="C216" s="30">
        <v>4.26</v>
      </c>
      <c r="D216" s="31"/>
      <c r="E216" s="67" t="s">
        <v>309</v>
      </c>
      <c r="F216" s="68" t="s">
        <v>397</v>
      </c>
      <c r="G216" s="33"/>
      <c r="H216" s="34"/>
      <c r="I216" s="35">
        <f t="shared" si="53"/>
        <v>45438.683743961323</v>
      </c>
      <c r="J216" s="36" t="str">
        <f t="shared" si="54"/>
        <v/>
      </c>
      <c r="K216" s="24">
        <f t="shared" si="55"/>
        <v>23</v>
      </c>
      <c r="L216" s="24">
        <v>43</v>
      </c>
      <c r="M216" s="24">
        <f t="shared" si="56"/>
        <v>852.75999999999988</v>
      </c>
      <c r="N216" s="25">
        <f t="shared" si="57"/>
        <v>45438.683743961323</v>
      </c>
      <c r="O216" s="25">
        <f t="shared" si="58"/>
        <v>45438.683743961323</v>
      </c>
      <c r="P216" s="25">
        <f t="shared" si="59"/>
        <v>45438.683743961323</v>
      </c>
      <c r="Q216" s="25"/>
    </row>
    <row r="217" spans="1:17" ht="14.25" customHeight="1" x14ac:dyDescent="0.25">
      <c r="A217" s="29" t="str">
        <f t="shared" si="51"/>
        <v/>
      </c>
      <c r="B217" s="3">
        <f t="shared" si="52"/>
        <v>856.19999999999993</v>
      </c>
      <c r="C217" s="30">
        <v>3.44</v>
      </c>
      <c r="D217" s="31"/>
      <c r="E217" s="32" t="s">
        <v>310</v>
      </c>
      <c r="F217" s="40" t="s">
        <v>398</v>
      </c>
      <c r="G217" s="33"/>
      <c r="H217" s="34"/>
      <c r="I217" s="35">
        <f t="shared" si="53"/>
        <v>45438.68997584538</v>
      </c>
      <c r="J217" s="36" t="str">
        <f t="shared" si="54"/>
        <v/>
      </c>
      <c r="K217" s="24">
        <f t="shared" si="55"/>
        <v>23</v>
      </c>
      <c r="L217" s="24">
        <v>44</v>
      </c>
      <c r="M217" s="24">
        <f t="shared" si="56"/>
        <v>856.19999999999993</v>
      </c>
      <c r="N217" s="25">
        <f t="shared" si="57"/>
        <v>45438.68997584538</v>
      </c>
      <c r="O217" s="25">
        <f t="shared" si="58"/>
        <v>45438.68997584538</v>
      </c>
      <c r="P217" s="25">
        <f t="shared" si="59"/>
        <v>45438.68997584538</v>
      </c>
      <c r="Q217" s="25"/>
    </row>
    <row r="218" spans="1:17" ht="14.25" customHeight="1" x14ac:dyDescent="0.25">
      <c r="A218" s="29" t="str">
        <f t="shared" si="51"/>
        <v/>
      </c>
      <c r="B218" s="3">
        <f t="shared" si="52"/>
        <v>859.1099999999999</v>
      </c>
      <c r="C218" s="30">
        <v>2.91</v>
      </c>
      <c r="D218" s="31"/>
      <c r="E218" s="32" t="s">
        <v>311</v>
      </c>
      <c r="F218" s="40" t="s">
        <v>399</v>
      </c>
      <c r="G218" s="39"/>
      <c r="H218" s="34"/>
      <c r="I218" s="35">
        <f t="shared" si="53"/>
        <v>45438.69524758451</v>
      </c>
      <c r="J218" s="36" t="str">
        <f t="shared" si="54"/>
        <v/>
      </c>
      <c r="K218" s="24">
        <f t="shared" si="55"/>
        <v>23</v>
      </c>
      <c r="L218" s="24">
        <v>45</v>
      </c>
      <c r="M218" s="24">
        <f t="shared" si="56"/>
        <v>859.1099999999999</v>
      </c>
      <c r="N218" s="25">
        <f t="shared" si="57"/>
        <v>45438.69524758451</v>
      </c>
      <c r="O218" s="25">
        <f t="shared" si="58"/>
        <v>45438.69524758451</v>
      </c>
      <c r="P218" s="25">
        <f t="shared" si="59"/>
        <v>45438.69524758451</v>
      </c>
      <c r="Q218" s="25"/>
    </row>
    <row r="219" spans="1:17" ht="14.25" customHeight="1" x14ac:dyDescent="0.25">
      <c r="A219" s="29" t="str">
        <f t="shared" si="51"/>
        <v/>
      </c>
      <c r="B219" s="3">
        <f t="shared" si="52"/>
        <v>860.49999999999989</v>
      </c>
      <c r="C219" s="30">
        <v>1.39</v>
      </c>
      <c r="D219" s="31"/>
      <c r="E219" s="32" t="s">
        <v>312</v>
      </c>
      <c r="F219" s="40" t="s">
        <v>399</v>
      </c>
      <c r="G219" s="33"/>
      <c r="H219" s="34"/>
      <c r="I219" s="35">
        <f t="shared" si="53"/>
        <v>45438.697765700454</v>
      </c>
      <c r="J219" s="36" t="str">
        <f t="shared" si="54"/>
        <v/>
      </c>
      <c r="K219" s="24">
        <f t="shared" si="55"/>
        <v>23</v>
      </c>
      <c r="L219" s="24">
        <v>46</v>
      </c>
      <c r="M219" s="24">
        <f t="shared" si="56"/>
        <v>860.49999999999989</v>
      </c>
      <c r="N219" s="25">
        <f t="shared" si="57"/>
        <v>45438.697765700454</v>
      </c>
      <c r="O219" s="25">
        <f t="shared" si="58"/>
        <v>45438.697765700454</v>
      </c>
      <c r="P219" s="25">
        <f t="shared" si="59"/>
        <v>45438.697765700454</v>
      </c>
      <c r="Q219" s="25"/>
    </row>
    <row r="220" spans="1:17" ht="14.25" customHeight="1" x14ac:dyDescent="0.25">
      <c r="A220" s="29" t="str">
        <f t="shared" si="51"/>
        <v/>
      </c>
      <c r="B220" s="3">
        <f t="shared" si="52"/>
        <v>862.82999999999993</v>
      </c>
      <c r="C220" s="30">
        <v>2.33</v>
      </c>
      <c r="D220" s="69"/>
      <c r="E220" s="32" t="s">
        <v>313</v>
      </c>
      <c r="F220" s="40" t="s">
        <v>400</v>
      </c>
      <c r="G220" s="33"/>
      <c r="H220" s="34"/>
      <c r="I220" s="35">
        <f t="shared" si="53"/>
        <v>45438.701986714943</v>
      </c>
      <c r="J220" s="36" t="str">
        <f t="shared" si="54"/>
        <v/>
      </c>
      <c r="K220" s="24">
        <f t="shared" si="55"/>
        <v>23</v>
      </c>
      <c r="L220" s="24">
        <v>47</v>
      </c>
      <c r="M220" s="24">
        <f t="shared" si="56"/>
        <v>862.82999999999993</v>
      </c>
      <c r="N220" s="25">
        <f t="shared" si="57"/>
        <v>45438.701986714943</v>
      </c>
      <c r="O220" s="25">
        <f t="shared" si="58"/>
        <v>45438.701986714943</v>
      </c>
      <c r="P220" s="25">
        <f t="shared" si="59"/>
        <v>45438.701986714943</v>
      </c>
      <c r="Q220" s="25"/>
    </row>
    <row r="221" spans="1:17" ht="14.25" customHeight="1" x14ac:dyDescent="0.25">
      <c r="A221" s="29" t="str">
        <f t="shared" si="51"/>
        <v/>
      </c>
      <c r="B221" s="3">
        <f t="shared" si="52"/>
        <v>868.71999999999991</v>
      </c>
      <c r="C221" s="30">
        <v>5.89</v>
      </c>
      <c r="D221" s="31"/>
      <c r="E221" s="32" t="s">
        <v>314</v>
      </c>
      <c r="F221" s="40" t="s">
        <v>388</v>
      </c>
      <c r="G221" s="33"/>
      <c r="H221" s="34"/>
      <c r="I221" s="35">
        <f t="shared" si="53"/>
        <v>45438.712657004799</v>
      </c>
      <c r="J221" s="36" t="str">
        <f t="shared" si="54"/>
        <v/>
      </c>
      <c r="K221" s="24">
        <f t="shared" si="55"/>
        <v>23</v>
      </c>
      <c r="L221" s="24">
        <v>48</v>
      </c>
      <c r="M221" s="24">
        <f t="shared" si="56"/>
        <v>868.71999999999991</v>
      </c>
      <c r="N221" s="25">
        <f t="shared" si="57"/>
        <v>45438.712657004799</v>
      </c>
      <c r="O221" s="25">
        <f t="shared" si="58"/>
        <v>45438.712657004799</v>
      </c>
      <c r="P221" s="25">
        <f t="shared" si="59"/>
        <v>45438.712657004799</v>
      </c>
      <c r="Q221" s="25"/>
    </row>
    <row r="222" spans="1:17" ht="14.25" customHeight="1" x14ac:dyDescent="0.25">
      <c r="A222" s="29" t="str">
        <f t="shared" si="51"/>
        <v/>
      </c>
      <c r="B222" s="3">
        <f t="shared" si="52"/>
        <v>871.16</v>
      </c>
      <c r="C222" s="30">
        <v>2.44</v>
      </c>
      <c r="D222" s="31"/>
      <c r="E222" s="32" t="s">
        <v>315</v>
      </c>
      <c r="F222" s="40" t="s">
        <v>388</v>
      </c>
      <c r="G222" s="39"/>
      <c r="H222" s="34"/>
      <c r="I222" s="35">
        <f t="shared" si="53"/>
        <v>45438.717077294656</v>
      </c>
      <c r="J222" s="36" t="str">
        <f t="shared" si="54"/>
        <v/>
      </c>
      <c r="K222" s="24">
        <f t="shared" si="55"/>
        <v>23</v>
      </c>
      <c r="L222" s="24">
        <v>49</v>
      </c>
      <c r="M222" s="24">
        <f t="shared" si="56"/>
        <v>871.16</v>
      </c>
      <c r="N222" s="25">
        <f t="shared" si="57"/>
        <v>45438.717077294656</v>
      </c>
      <c r="O222" s="25">
        <f t="shared" si="58"/>
        <v>45438.717077294656</v>
      </c>
      <c r="P222" s="25">
        <f t="shared" si="59"/>
        <v>45438.717077294656</v>
      </c>
      <c r="Q222" s="25"/>
    </row>
    <row r="223" spans="1:17" ht="14.25" customHeight="1" x14ac:dyDescent="0.25">
      <c r="A223" s="29" t="str">
        <f t="shared" si="51"/>
        <v/>
      </c>
      <c r="B223" s="70">
        <f t="shared" si="52"/>
        <v>874.5</v>
      </c>
      <c r="C223" s="71">
        <v>3.34</v>
      </c>
      <c r="D223" s="43"/>
      <c r="E223" s="72" t="s">
        <v>316</v>
      </c>
      <c r="F223" s="73" t="s">
        <v>388</v>
      </c>
      <c r="G223" s="45"/>
      <c r="H223" s="74"/>
      <c r="I223" s="75">
        <f t="shared" si="53"/>
        <v>45438.723128019294</v>
      </c>
      <c r="J223" s="76" t="str">
        <f t="shared" si="54"/>
        <v/>
      </c>
      <c r="K223" s="24">
        <f t="shared" si="55"/>
        <v>23</v>
      </c>
      <c r="L223" s="24">
        <v>50</v>
      </c>
      <c r="M223" s="24">
        <f t="shared" si="56"/>
        <v>874.5</v>
      </c>
      <c r="N223" s="25">
        <f t="shared" si="57"/>
        <v>45438.723128019294</v>
      </c>
      <c r="O223" s="25">
        <f t="shared" si="58"/>
        <v>45438.723128019294</v>
      </c>
      <c r="P223" s="25">
        <f t="shared" si="59"/>
        <v>45438.723128019294</v>
      </c>
      <c r="Q223" s="25"/>
    </row>
    <row r="224" spans="1:17" ht="14.25" customHeight="1" x14ac:dyDescent="0.25">
      <c r="A224" s="29" t="str">
        <f t="shared" ref="A224:A255" si="60">IF(DAY($P224)&lt;&gt;DAY($P223),$P224,"")</f>
        <v/>
      </c>
      <c r="B224" s="3">
        <f t="shared" ref="B224:B255" si="61">IF($C224="","",$M224)</f>
        <v>876.76</v>
      </c>
      <c r="C224" s="30">
        <v>2.2599999999999998</v>
      </c>
      <c r="D224" s="31"/>
      <c r="E224" s="32" t="s">
        <v>317</v>
      </c>
      <c r="F224" s="40" t="s">
        <v>388</v>
      </c>
      <c r="G224" s="39"/>
      <c r="H224" s="34"/>
      <c r="I224" s="35">
        <f t="shared" ref="I224:I255" si="62">IF($C224="","",$N224)</f>
        <v>45438.727222222195</v>
      </c>
      <c r="J224" s="36" t="str">
        <f t="shared" ref="J224:J255" si="63">IF($G224=0,"",$O224)</f>
        <v/>
      </c>
      <c r="K224" s="24">
        <f t="shared" ref="K224:K255" si="64">IF($H224="",$K223,$H224)</f>
        <v>23</v>
      </c>
      <c r="L224" s="24">
        <v>51</v>
      </c>
      <c r="M224" s="24">
        <f t="shared" ref="M224:M255" si="65">IF($G223&gt;0.5,$C224,$C224+$M223)</f>
        <v>876.76</v>
      </c>
      <c r="N224" s="25">
        <f t="shared" ref="N224:N255" si="66">$O223+$C224/$K224/24</f>
        <v>45438.727222222195</v>
      </c>
      <c r="O224" s="25">
        <f t="shared" ref="O224:O255" si="67">$N224+$G224</f>
        <v>45438.727222222195</v>
      </c>
      <c r="P224" s="25">
        <f t="shared" ref="P224:P255" si="68">IF($C224="",$P223,$N224)</f>
        <v>45438.727222222195</v>
      </c>
      <c r="Q224" s="25"/>
    </row>
    <row r="225" spans="1:17" ht="14.25" customHeight="1" x14ac:dyDescent="0.25">
      <c r="A225" s="29" t="str">
        <f t="shared" si="60"/>
        <v/>
      </c>
      <c r="B225" s="3">
        <f t="shared" si="61"/>
        <v>881.66</v>
      </c>
      <c r="C225" s="30">
        <v>4.9000000000000004</v>
      </c>
      <c r="D225" s="31"/>
      <c r="E225" s="32" t="s">
        <v>318</v>
      </c>
      <c r="F225" s="40" t="s">
        <v>401</v>
      </c>
      <c r="G225" s="33"/>
      <c r="H225" s="34"/>
      <c r="I225" s="35">
        <f t="shared" si="62"/>
        <v>45438.736099033791</v>
      </c>
      <c r="J225" s="36" t="str">
        <f t="shared" si="63"/>
        <v/>
      </c>
      <c r="K225" s="24">
        <f t="shared" si="64"/>
        <v>23</v>
      </c>
      <c r="L225" s="24">
        <v>52</v>
      </c>
      <c r="M225" s="24">
        <f t="shared" si="65"/>
        <v>881.66</v>
      </c>
      <c r="N225" s="25">
        <f t="shared" si="66"/>
        <v>45438.736099033791</v>
      </c>
      <c r="O225" s="25">
        <f t="shared" si="67"/>
        <v>45438.736099033791</v>
      </c>
      <c r="P225" s="25">
        <f t="shared" si="68"/>
        <v>45438.736099033791</v>
      </c>
      <c r="Q225" s="25"/>
    </row>
    <row r="226" spans="1:17" ht="14.25" customHeight="1" x14ac:dyDescent="0.25">
      <c r="A226" s="29" t="str">
        <f t="shared" si="60"/>
        <v/>
      </c>
      <c r="B226" s="3">
        <f t="shared" si="61"/>
        <v>887.53</v>
      </c>
      <c r="C226" s="30">
        <v>5.87</v>
      </c>
      <c r="D226" s="31"/>
      <c r="E226" s="32" t="s">
        <v>319</v>
      </c>
      <c r="F226" s="40" t="s">
        <v>402</v>
      </c>
      <c r="G226" s="33"/>
      <c r="H226" s="34"/>
      <c r="I226" s="35">
        <f t="shared" si="62"/>
        <v>45438.746733091764</v>
      </c>
      <c r="J226" s="36" t="str">
        <f t="shared" si="63"/>
        <v/>
      </c>
      <c r="K226" s="24">
        <f t="shared" si="64"/>
        <v>23</v>
      </c>
      <c r="L226" s="24">
        <v>53</v>
      </c>
      <c r="M226" s="24">
        <f t="shared" si="65"/>
        <v>887.53</v>
      </c>
      <c r="N226" s="25">
        <f t="shared" si="66"/>
        <v>45438.746733091764</v>
      </c>
      <c r="O226" s="25">
        <f t="shared" si="67"/>
        <v>45438.746733091764</v>
      </c>
      <c r="P226" s="25">
        <f t="shared" si="68"/>
        <v>45438.746733091764</v>
      </c>
      <c r="Q226" s="25"/>
    </row>
    <row r="227" spans="1:17" ht="14.25" customHeight="1" x14ac:dyDescent="0.25">
      <c r="A227" s="29" t="str">
        <f t="shared" si="60"/>
        <v/>
      </c>
      <c r="B227" s="3">
        <f t="shared" si="61"/>
        <v>891.61</v>
      </c>
      <c r="C227" s="30">
        <v>4.08</v>
      </c>
      <c r="D227" s="31"/>
      <c r="E227" s="32" t="s">
        <v>320</v>
      </c>
      <c r="F227" s="40" t="s">
        <v>402</v>
      </c>
      <c r="G227" s="33"/>
      <c r="H227" s="34"/>
      <c r="I227" s="35">
        <f t="shared" si="62"/>
        <v>45438.75412439611</v>
      </c>
      <c r="J227" s="36" t="str">
        <f t="shared" si="63"/>
        <v/>
      </c>
      <c r="K227" s="24">
        <f t="shared" si="64"/>
        <v>23</v>
      </c>
      <c r="L227" s="24">
        <v>54</v>
      </c>
      <c r="M227" s="24">
        <f t="shared" si="65"/>
        <v>891.61</v>
      </c>
      <c r="N227" s="25">
        <f t="shared" si="66"/>
        <v>45438.75412439611</v>
      </c>
      <c r="O227" s="25">
        <f t="shared" si="67"/>
        <v>45438.75412439611</v>
      </c>
      <c r="P227" s="25">
        <f t="shared" si="68"/>
        <v>45438.75412439611</v>
      </c>
      <c r="Q227" s="25"/>
    </row>
    <row r="228" spans="1:17" ht="14.25" customHeight="1" x14ac:dyDescent="0.25">
      <c r="A228" s="29" t="str">
        <f t="shared" si="60"/>
        <v/>
      </c>
      <c r="B228" s="3">
        <f t="shared" si="61"/>
        <v>893.9</v>
      </c>
      <c r="C228" s="30">
        <v>2.29</v>
      </c>
      <c r="D228" s="31"/>
      <c r="E228" s="32" t="s">
        <v>321</v>
      </c>
      <c r="F228" s="40" t="s">
        <v>402</v>
      </c>
      <c r="G228" s="33"/>
      <c r="H228" s="34"/>
      <c r="I228" s="35">
        <f t="shared" si="62"/>
        <v>45438.758272946834</v>
      </c>
      <c r="J228" s="36" t="str">
        <f t="shared" si="63"/>
        <v/>
      </c>
      <c r="K228" s="24">
        <f t="shared" si="64"/>
        <v>23</v>
      </c>
      <c r="L228" s="24">
        <v>55</v>
      </c>
      <c r="M228" s="24">
        <f t="shared" si="65"/>
        <v>893.9</v>
      </c>
      <c r="N228" s="25">
        <f t="shared" si="66"/>
        <v>45438.758272946834</v>
      </c>
      <c r="O228" s="25">
        <f t="shared" si="67"/>
        <v>45438.758272946834</v>
      </c>
      <c r="P228" s="25">
        <f t="shared" si="68"/>
        <v>45438.758272946834</v>
      </c>
      <c r="Q228" s="25"/>
    </row>
    <row r="229" spans="1:17" ht="14.25" customHeight="1" x14ac:dyDescent="0.25">
      <c r="A229" s="29" t="str">
        <f t="shared" si="60"/>
        <v/>
      </c>
      <c r="B229" s="3">
        <f t="shared" si="61"/>
        <v>895.17</v>
      </c>
      <c r="C229" s="30">
        <v>1.27</v>
      </c>
      <c r="D229" s="31"/>
      <c r="E229" s="32" t="s">
        <v>322</v>
      </c>
      <c r="F229" s="40" t="s">
        <v>403</v>
      </c>
      <c r="G229" s="39"/>
      <c r="H229" s="64"/>
      <c r="I229" s="35">
        <f t="shared" si="62"/>
        <v>45438.760573671469</v>
      </c>
      <c r="J229" s="36" t="str">
        <f t="shared" si="63"/>
        <v/>
      </c>
      <c r="K229" s="24">
        <f t="shared" si="64"/>
        <v>23</v>
      </c>
      <c r="L229" s="24">
        <v>56</v>
      </c>
      <c r="M229" s="24">
        <f t="shared" si="65"/>
        <v>895.17</v>
      </c>
      <c r="N229" s="25">
        <f t="shared" si="66"/>
        <v>45438.760573671469</v>
      </c>
      <c r="O229" s="25">
        <f t="shared" si="67"/>
        <v>45438.760573671469</v>
      </c>
      <c r="P229" s="25">
        <f t="shared" si="68"/>
        <v>45438.760573671469</v>
      </c>
      <c r="Q229" s="25"/>
    </row>
    <row r="230" spans="1:17" ht="14.25" customHeight="1" x14ac:dyDescent="0.25">
      <c r="A230" s="29" t="str">
        <f t="shared" si="60"/>
        <v/>
      </c>
      <c r="B230" s="3">
        <f t="shared" si="61"/>
        <v>897.34999999999991</v>
      </c>
      <c r="C230" s="30">
        <v>2.1800000000000002</v>
      </c>
      <c r="D230" s="31"/>
      <c r="E230" s="32" t="s">
        <v>323</v>
      </c>
      <c r="F230" s="40" t="s">
        <v>404</v>
      </c>
      <c r="G230" s="33"/>
      <c r="H230" s="34"/>
      <c r="I230" s="35">
        <f t="shared" si="62"/>
        <v>45438.764522946833</v>
      </c>
      <c r="J230" s="36" t="str">
        <f t="shared" si="63"/>
        <v/>
      </c>
      <c r="K230" s="24">
        <f t="shared" si="64"/>
        <v>23</v>
      </c>
      <c r="L230" s="24">
        <v>57</v>
      </c>
      <c r="M230" s="24">
        <f t="shared" si="65"/>
        <v>897.34999999999991</v>
      </c>
      <c r="N230" s="25">
        <f t="shared" si="66"/>
        <v>45438.764522946833</v>
      </c>
      <c r="O230" s="25">
        <f t="shared" si="67"/>
        <v>45438.764522946833</v>
      </c>
      <c r="P230" s="25">
        <f t="shared" si="68"/>
        <v>45438.764522946833</v>
      </c>
      <c r="Q230" s="25"/>
    </row>
    <row r="231" spans="1:17" ht="14.25" customHeight="1" x14ac:dyDescent="0.25">
      <c r="A231" s="29" t="str">
        <f t="shared" si="60"/>
        <v/>
      </c>
      <c r="B231" s="3">
        <f t="shared" si="61"/>
        <v>899.42</v>
      </c>
      <c r="C231" s="30">
        <v>2.0699999999999998</v>
      </c>
      <c r="D231" s="31"/>
      <c r="E231" s="32" t="s">
        <v>324</v>
      </c>
      <c r="F231" s="40" t="s">
        <v>405</v>
      </c>
      <c r="G231" s="33"/>
      <c r="H231" s="34"/>
      <c r="I231" s="35">
        <f t="shared" si="62"/>
        <v>45438.768272946836</v>
      </c>
      <c r="J231" s="36" t="str">
        <f t="shared" si="63"/>
        <v/>
      </c>
      <c r="K231" s="24">
        <f t="shared" si="64"/>
        <v>23</v>
      </c>
      <c r="L231" s="24">
        <v>58</v>
      </c>
      <c r="M231" s="24">
        <f t="shared" si="65"/>
        <v>899.42</v>
      </c>
      <c r="N231" s="25">
        <f t="shared" si="66"/>
        <v>45438.768272946836</v>
      </c>
      <c r="O231" s="25">
        <f t="shared" si="67"/>
        <v>45438.768272946836</v>
      </c>
      <c r="P231" s="25">
        <f t="shared" si="68"/>
        <v>45438.768272946836</v>
      </c>
      <c r="Q231" s="25"/>
    </row>
    <row r="232" spans="1:17" ht="14.25" customHeight="1" x14ac:dyDescent="0.25">
      <c r="A232" s="29" t="str">
        <f t="shared" si="60"/>
        <v/>
      </c>
      <c r="B232" s="3">
        <f t="shared" si="61"/>
        <v>903.32999999999993</v>
      </c>
      <c r="C232" s="30">
        <v>3.91</v>
      </c>
      <c r="D232" s="31"/>
      <c r="E232" s="32" t="s">
        <v>325</v>
      </c>
      <c r="F232" s="40" t="s">
        <v>390</v>
      </c>
      <c r="G232" s="33">
        <v>0.5</v>
      </c>
      <c r="H232" s="34"/>
      <c r="I232" s="35">
        <f t="shared" si="62"/>
        <v>45438.775356280166</v>
      </c>
      <c r="J232" s="36">
        <f t="shared" si="63"/>
        <v>45439.275356280166</v>
      </c>
      <c r="K232" s="24">
        <f t="shared" si="64"/>
        <v>23</v>
      </c>
      <c r="L232" s="24">
        <v>59</v>
      </c>
      <c r="M232" s="24">
        <f t="shared" si="65"/>
        <v>903.32999999999993</v>
      </c>
      <c r="N232" s="25">
        <f t="shared" si="66"/>
        <v>45438.775356280166</v>
      </c>
      <c r="O232" s="25">
        <f t="shared" si="67"/>
        <v>45439.275356280166</v>
      </c>
      <c r="P232" s="25">
        <f t="shared" si="68"/>
        <v>45438.775356280166</v>
      </c>
      <c r="Q232" s="25"/>
    </row>
    <row r="233" spans="1:17" ht="14.25" customHeight="1" x14ac:dyDescent="0.25">
      <c r="A233" s="29">
        <f t="shared" si="60"/>
        <v>45439.282059178717</v>
      </c>
      <c r="B233" s="3">
        <f t="shared" si="61"/>
        <v>907.03</v>
      </c>
      <c r="C233" s="30">
        <v>3.7</v>
      </c>
      <c r="D233" s="31"/>
      <c r="E233" s="2" t="s">
        <v>326</v>
      </c>
      <c r="F233" s="40" t="s">
        <v>390</v>
      </c>
      <c r="G233" s="33"/>
      <c r="H233" s="34"/>
      <c r="I233" s="35">
        <f t="shared" si="62"/>
        <v>45439.282059178717</v>
      </c>
      <c r="J233" s="36" t="str">
        <f t="shared" si="63"/>
        <v/>
      </c>
      <c r="K233" s="24">
        <f t="shared" si="64"/>
        <v>23</v>
      </c>
      <c r="L233" s="24">
        <v>60</v>
      </c>
      <c r="M233" s="24">
        <f t="shared" si="65"/>
        <v>907.03</v>
      </c>
      <c r="N233" s="25">
        <f t="shared" si="66"/>
        <v>45439.282059178717</v>
      </c>
      <c r="O233" s="25">
        <f t="shared" si="67"/>
        <v>45439.282059178717</v>
      </c>
      <c r="P233" s="25">
        <f t="shared" si="68"/>
        <v>45439.282059178717</v>
      </c>
      <c r="Q233" s="25"/>
    </row>
    <row r="234" spans="1:17" ht="14.25" customHeight="1" x14ac:dyDescent="0.25">
      <c r="A234" s="29" t="str">
        <f t="shared" si="60"/>
        <v/>
      </c>
      <c r="B234" s="3">
        <f t="shared" si="61"/>
        <v>909.88</v>
      </c>
      <c r="C234" s="30">
        <v>2.85</v>
      </c>
      <c r="D234" s="31"/>
      <c r="E234" s="32" t="s">
        <v>327</v>
      </c>
      <c r="F234" s="1" t="s">
        <v>390</v>
      </c>
      <c r="G234" s="33"/>
      <c r="H234" s="34"/>
      <c r="I234" s="35">
        <f t="shared" si="62"/>
        <v>45439.287222222192</v>
      </c>
      <c r="J234" s="36" t="str">
        <f t="shared" si="63"/>
        <v/>
      </c>
      <c r="K234" s="24">
        <f t="shared" si="64"/>
        <v>23</v>
      </c>
      <c r="L234" s="24">
        <v>61</v>
      </c>
      <c r="M234" s="24">
        <f t="shared" si="65"/>
        <v>909.88</v>
      </c>
      <c r="N234" s="25">
        <f t="shared" si="66"/>
        <v>45439.287222222192</v>
      </c>
      <c r="O234" s="25">
        <f t="shared" si="67"/>
        <v>45439.287222222192</v>
      </c>
      <c r="P234" s="25">
        <f t="shared" si="68"/>
        <v>45439.287222222192</v>
      </c>
      <c r="Q234" s="25"/>
    </row>
    <row r="235" spans="1:17" ht="14.25" customHeight="1" x14ac:dyDescent="0.25">
      <c r="A235" s="29" t="str">
        <f t="shared" si="60"/>
        <v/>
      </c>
      <c r="B235" s="3">
        <f t="shared" si="61"/>
        <v>912.5</v>
      </c>
      <c r="C235" s="30">
        <v>2.62</v>
      </c>
      <c r="D235" s="31"/>
      <c r="E235" s="32" t="s">
        <v>328</v>
      </c>
      <c r="F235" s="40" t="s">
        <v>390</v>
      </c>
      <c r="G235" s="33"/>
      <c r="H235" s="34"/>
      <c r="I235" s="35">
        <f t="shared" si="62"/>
        <v>45439.291968599005</v>
      </c>
      <c r="J235" s="36" t="str">
        <f t="shared" si="63"/>
        <v/>
      </c>
      <c r="K235" s="24">
        <f t="shared" si="64"/>
        <v>23</v>
      </c>
      <c r="L235" s="24">
        <v>62</v>
      </c>
      <c r="M235" s="24">
        <f t="shared" si="65"/>
        <v>912.5</v>
      </c>
      <c r="N235" s="25">
        <f t="shared" si="66"/>
        <v>45439.291968599005</v>
      </c>
      <c r="O235" s="25">
        <f t="shared" si="67"/>
        <v>45439.291968599005</v>
      </c>
      <c r="P235" s="25">
        <f t="shared" si="68"/>
        <v>45439.291968599005</v>
      </c>
      <c r="Q235" s="25"/>
    </row>
    <row r="236" spans="1:17" ht="14.25" customHeight="1" x14ac:dyDescent="0.25">
      <c r="A236" s="29" t="str">
        <f t="shared" si="60"/>
        <v/>
      </c>
      <c r="B236" s="3">
        <f t="shared" si="61"/>
        <v>914.08</v>
      </c>
      <c r="C236" s="30">
        <v>1.58</v>
      </c>
      <c r="D236" s="31"/>
      <c r="E236" s="32" t="s">
        <v>329</v>
      </c>
      <c r="F236" s="1" t="s">
        <v>406</v>
      </c>
      <c r="G236" s="33"/>
      <c r="H236" s="34"/>
      <c r="I236" s="35">
        <f t="shared" si="62"/>
        <v>45439.294830917846</v>
      </c>
      <c r="J236" s="36" t="str">
        <f t="shared" si="63"/>
        <v/>
      </c>
      <c r="K236" s="24">
        <f t="shared" si="64"/>
        <v>23</v>
      </c>
      <c r="L236" s="24">
        <v>63</v>
      </c>
      <c r="M236" s="24">
        <f t="shared" si="65"/>
        <v>914.08</v>
      </c>
      <c r="N236" s="25">
        <f t="shared" si="66"/>
        <v>45439.294830917846</v>
      </c>
      <c r="O236" s="25">
        <f t="shared" si="67"/>
        <v>45439.294830917846</v>
      </c>
      <c r="P236" s="25">
        <f t="shared" si="68"/>
        <v>45439.294830917846</v>
      </c>
      <c r="Q236" s="25"/>
    </row>
    <row r="237" spans="1:17" ht="14.25" customHeight="1" x14ac:dyDescent="0.25">
      <c r="A237" s="29" t="str">
        <f t="shared" si="60"/>
        <v/>
      </c>
      <c r="B237" s="3">
        <f t="shared" si="61"/>
        <v>917.97</v>
      </c>
      <c r="C237" s="30">
        <v>3.89</v>
      </c>
      <c r="D237" s="31"/>
      <c r="E237" s="32" t="s">
        <v>330</v>
      </c>
      <c r="F237" s="40" t="s">
        <v>407</v>
      </c>
      <c r="G237" s="33"/>
      <c r="H237" s="34"/>
      <c r="I237" s="35">
        <f t="shared" si="62"/>
        <v>45439.301878019294</v>
      </c>
      <c r="J237" s="36" t="str">
        <f t="shared" si="63"/>
        <v/>
      </c>
      <c r="K237" s="24">
        <f t="shared" si="64"/>
        <v>23</v>
      </c>
      <c r="L237" s="24">
        <v>64</v>
      </c>
      <c r="M237" s="24">
        <f t="shared" si="65"/>
        <v>917.97</v>
      </c>
      <c r="N237" s="25">
        <f t="shared" si="66"/>
        <v>45439.301878019294</v>
      </c>
      <c r="O237" s="25">
        <f t="shared" si="67"/>
        <v>45439.301878019294</v>
      </c>
      <c r="P237" s="25">
        <f t="shared" si="68"/>
        <v>45439.301878019294</v>
      </c>
      <c r="Q237" s="25"/>
    </row>
    <row r="238" spans="1:17" ht="14.25" customHeight="1" x14ac:dyDescent="0.25">
      <c r="A238" s="29" t="str">
        <f t="shared" si="60"/>
        <v/>
      </c>
      <c r="B238" s="3">
        <f t="shared" si="61"/>
        <v>921.13</v>
      </c>
      <c r="C238" s="30">
        <v>3.16</v>
      </c>
      <c r="D238" s="31"/>
      <c r="E238" s="2" t="s">
        <v>331</v>
      </c>
      <c r="F238" s="1" t="s">
        <v>407</v>
      </c>
      <c r="G238" s="33"/>
      <c r="H238" s="34"/>
      <c r="I238" s="35">
        <f t="shared" si="62"/>
        <v>45439.307602656976</v>
      </c>
      <c r="J238" s="36" t="str">
        <f t="shared" si="63"/>
        <v/>
      </c>
      <c r="K238" s="24">
        <f t="shared" si="64"/>
        <v>23</v>
      </c>
      <c r="L238" s="24">
        <v>65</v>
      </c>
      <c r="M238" s="24">
        <f t="shared" si="65"/>
        <v>921.13</v>
      </c>
      <c r="N238" s="25">
        <f t="shared" si="66"/>
        <v>45439.307602656976</v>
      </c>
      <c r="O238" s="25">
        <f t="shared" si="67"/>
        <v>45439.307602656976</v>
      </c>
      <c r="P238" s="25">
        <f t="shared" si="68"/>
        <v>45439.307602656976</v>
      </c>
      <c r="Q238" s="25"/>
    </row>
    <row r="239" spans="1:17" ht="14.25" customHeight="1" x14ac:dyDescent="0.25">
      <c r="A239" s="29" t="str">
        <f t="shared" si="60"/>
        <v/>
      </c>
      <c r="B239" s="3">
        <f t="shared" si="61"/>
        <v>923.26</v>
      </c>
      <c r="C239" s="30">
        <v>2.13</v>
      </c>
      <c r="D239" s="31"/>
      <c r="E239" s="32" t="s">
        <v>332</v>
      </c>
      <c r="F239" s="40" t="s">
        <v>407</v>
      </c>
      <c r="G239" s="33"/>
      <c r="H239" s="34"/>
      <c r="I239" s="35">
        <f t="shared" si="62"/>
        <v>45439.311461352627</v>
      </c>
      <c r="J239" s="36" t="str">
        <f t="shared" si="63"/>
        <v/>
      </c>
      <c r="K239" s="24">
        <f t="shared" si="64"/>
        <v>23</v>
      </c>
      <c r="L239" s="24">
        <v>66</v>
      </c>
      <c r="M239" s="24">
        <f t="shared" si="65"/>
        <v>923.26</v>
      </c>
      <c r="N239" s="25">
        <f t="shared" si="66"/>
        <v>45439.311461352627</v>
      </c>
      <c r="O239" s="25">
        <f t="shared" si="67"/>
        <v>45439.311461352627</v>
      </c>
      <c r="P239" s="25">
        <f t="shared" si="68"/>
        <v>45439.311461352627</v>
      </c>
      <c r="Q239" s="25"/>
    </row>
    <row r="240" spans="1:17" ht="14.25" customHeight="1" x14ac:dyDescent="0.25">
      <c r="A240" s="29" t="str">
        <f t="shared" si="60"/>
        <v/>
      </c>
      <c r="B240" s="3">
        <f t="shared" si="61"/>
        <v>926.86</v>
      </c>
      <c r="C240" s="30">
        <v>3.6</v>
      </c>
      <c r="D240" s="31"/>
      <c r="E240" s="32" t="s">
        <v>333</v>
      </c>
      <c r="F240" s="40" t="s">
        <v>407</v>
      </c>
      <c r="G240" s="33"/>
      <c r="H240" s="34"/>
      <c r="I240" s="35">
        <f t="shared" si="62"/>
        <v>45439.317983091758</v>
      </c>
      <c r="J240" s="36" t="str">
        <f t="shared" si="63"/>
        <v/>
      </c>
      <c r="K240" s="24">
        <f t="shared" si="64"/>
        <v>23</v>
      </c>
      <c r="L240" s="24">
        <v>67</v>
      </c>
      <c r="M240" s="24">
        <f t="shared" si="65"/>
        <v>926.86</v>
      </c>
      <c r="N240" s="25">
        <f t="shared" si="66"/>
        <v>45439.317983091758</v>
      </c>
      <c r="O240" s="25">
        <f t="shared" si="67"/>
        <v>45439.317983091758</v>
      </c>
      <c r="P240" s="25">
        <f t="shared" si="68"/>
        <v>45439.317983091758</v>
      </c>
      <c r="Q240" s="25"/>
    </row>
    <row r="241" spans="1:17" ht="14.25" customHeight="1" x14ac:dyDescent="0.25">
      <c r="A241" s="29" t="str">
        <f t="shared" si="60"/>
        <v/>
      </c>
      <c r="B241" s="3">
        <f t="shared" si="61"/>
        <v>928.5</v>
      </c>
      <c r="C241" s="30">
        <v>1.64</v>
      </c>
      <c r="D241" s="31"/>
      <c r="E241" s="32" t="s">
        <v>334</v>
      </c>
      <c r="F241" s="40" t="s">
        <v>407</v>
      </c>
      <c r="G241" s="33"/>
      <c r="H241" s="34"/>
      <c r="I241" s="35">
        <f t="shared" si="62"/>
        <v>45439.320954106253</v>
      </c>
      <c r="J241" s="36" t="str">
        <f t="shared" si="63"/>
        <v/>
      </c>
      <c r="K241" s="24">
        <f t="shared" si="64"/>
        <v>23</v>
      </c>
      <c r="L241" s="24">
        <v>68</v>
      </c>
      <c r="M241" s="24">
        <f t="shared" si="65"/>
        <v>928.5</v>
      </c>
      <c r="N241" s="25">
        <f t="shared" si="66"/>
        <v>45439.320954106253</v>
      </c>
      <c r="O241" s="25">
        <f t="shared" si="67"/>
        <v>45439.320954106253</v>
      </c>
      <c r="P241" s="25">
        <f t="shared" si="68"/>
        <v>45439.320954106253</v>
      </c>
      <c r="Q241" s="25"/>
    </row>
    <row r="242" spans="1:17" ht="14.25" customHeight="1" x14ac:dyDescent="0.25">
      <c r="A242" s="29" t="str">
        <f t="shared" si="60"/>
        <v/>
      </c>
      <c r="B242" s="3">
        <f t="shared" si="61"/>
        <v>931.33</v>
      </c>
      <c r="C242" s="30">
        <v>2.83</v>
      </c>
      <c r="D242" s="69"/>
      <c r="E242" s="32" t="s">
        <v>335</v>
      </c>
      <c r="F242" s="40" t="s">
        <v>407</v>
      </c>
      <c r="G242" s="56"/>
      <c r="H242" s="34"/>
      <c r="I242" s="35">
        <f t="shared" si="62"/>
        <v>45439.326080917846</v>
      </c>
      <c r="J242" s="36" t="str">
        <f t="shared" si="63"/>
        <v/>
      </c>
      <c r="K242" s="24">
        <f t="shared" si="64"/>
        <v>23</v>
      </c>
      <c r="L242" s="24">
        <v>69</v>
      </c>
      <c r="M242" s="24">
        <f t="shared" si="65"/>
        <v>931.33</v>
      </c>
      <c r="N242" s="25">
        <f t="shared" si="66"/>
        <v>45439.326080917846</v>
      </c>
      <c r="O242" s="25">
        <f t="shared" si="67"/>
        <v>45439.326080917846</v>
      </c>
      <c r="P242" s="25">
        <f t="shared" si="68"/>
        <v>45439.326080917846</v>
      </c>
      <c r="Q242" s="25"/>
    </row>
    <row r="243" spans="1:17" ht="14.25" customHeight="1" x14ac:dyDescent="0.25">
      <c r="A243" s="29" t="str">
        <f t="shared" si="60"/>
        <v/>
      </c>
      <c r="B243" s="62">
        <f t="shared" si="61"/>
        <v>935.01</v>
      </c>
      <c r="C243" s="30">
        <v>3.68</v>
      </c>
      <c r="D243" s="31"/>
      <c r="E243" s="32" t="s">
        <v>336</v>
      </c>
      <c r="F243" s="40" t="s">
        <v>408</v>
      </c>
      <c r="G243" s="33"/>
      <c r="H243" s="34"/>
      <c r="I243" s="35">
        <f t="shared" si="62"/>
        <v>45439.332747584514</v>
      </c>
      <c r="J243" s="36" t="str">
        <f t="shared" si="63"/>
        <v/>
      </c>
      <c r="K243" s="24">
        <f t="shared" si="64"/>
        <v>23</v>
      </c>
      <c r="L243" s="24">
        <v>70</v>
      </c>
      <c r="M243" s="24">
        <f t="shared" si="65"/>
        <v>935.01</v>
      </c>
      <c r="N243" s="25">
        <f t="shared" si="66"/>
        <v>45439.332747584514</v>
      </c>
      <c r="O243" s="25">
        <f t="shared" si="67"/>
        <v>45439.332747584514</v>
      </c>
      <c r="P243" s="25">
        <f t="shared" si="68"/>
        <v>45439.332747584514</v>
      </c>
      <c r="Q243" s="25"/>
    </row>
    <row r="244" spans="1:17" ht="14.25" customHeight="1" x14ac:dyDescent="0.25">
      <c r="A244" s="29" t="str">
        <f t="shared" si="60"/>
        <v/>
      </c>
      <c r="B244" s="62">
        <f t="shared" si="61"/>
        <v>936.56</v>
      </c>
      <c r="C244" s="30">
        <v>1.55</v>
      </c>
      <c r="D244" s="31"/>
      <c r="E244" s="32" t="s">
        <v>337</v>
      </c>
      <c r="F244" s="40" t="s">
        <v>410</v>
      </c>
      <c r="G244" s="33"/>
      <c r="H244" s="34"/>
      <c r="I244" s="35">
        <f t="shared" si="62"/>
        <v>45439.335555555532</v>
      </c>
      <c r="J244" s="36" t="str">
        <f t="shared" si="63"/>
        <v/>
      </c>
      <c r="K244" s="24">
        <f t="shared" si="64"/>
        <v>23</v>
      </c>
      <c r="L244" s="24">
        <v>71</v>
      </c>
      <c r="M244" s="24">
        <f t="shared" si="65"/>
        <v>936.56</v>
      </c>
      <c r="N244" s="25">
        <f t="shared" si="66"/>
        <v>45439.335555555532</v>
      </c>
      <c r="O244" s="25">
        <f t="shared" si="67"/>
        <v>45439.335555555532</v>
      </c>
      <c r="P244" s="25">
        <f t="shared" si="68"/>
        <v>45439.335555555532</v>
      </c>
      <c r="Q244" s="25"/>
    </row>
    <row r="245" spans="1:17" ht="14.25" customHeight="1" x14ac:dyDescent="0.25">
      <c r="A245" s="29" t="str">
        <f t="shared" si="60"/>
        <v/>
      </c>
      <c r="B245" s="3">
        <f t="shared" si="61"/>
        <v>938.5</v>
      </c>
      <c r="C245" s="30">
        <v>1.94</v>
      </c>
      <c r="D245" s="31"/>
      <c r="E245" s="32" t="s">
        <v>338</v>
      </c>
      <c r="F245" s="40" t="s">
        <v>409</v>
      </c>
      <c r="G245" s="33"/>
      <c r="H245" s="34"/>
      <c r="I245" s="35">
        <f t="shared" si="62"/>
        <v>45439.339070048285</v>
      </c>
      <c r="J245" s="36" t="str">
        <f t="shared" si="63"/>
        <v/>
      </c>
      <c r="K245" s="24">
        <f t="shared" si="64"/>
        <v>23</v>
      </c>
      <c r="L245" s="24">
        <v>72</v>
      </c>
      <c r="M245" s="24">
        <f t="shared" si="65"/>
        <v>938.5</v>
      </c>
      <c r="N245" s="25">
        <f t="shared" si="66"/>
        <v>45439.339070048285</v>
      </c>
      <c r="O245" s="25">
        <f t="shared" si="67"/>
        <v>45439.339070048285</v>
      </c>
      <c r="P245" s="25">
        <f t="shared" si="68"/>
        <v>45439.339070048285</v>
      </c>
      <c r="Q245" s="25"/>
    </row>
    <row r="246" spans="1:17" ht="14.25" customHeight="1" x14ac:dyDescent="0.25">
      <c r="A246" s="29" t="str">
        <f t="shared" si="60"/>
        <v/>
      </c>
      <c r="B246" s="3">
        <f t="shared" si="61"/>
        <v>942.79</v>
      </c>
      <c r="C246" s="30">
        <v>4.29</v>
      </c>
      <c r="D246" s="31"/>
      <c r="E246" s="32" t="s">
        <v>339</v>
      </c>
      <c r="F246" s="40" t="s">
        <v>407</v>
      </c>
      <c r="G246" s="33"/>
      <c r="H246" s="34"/>
      <c r="I246" s="35">
        <f t="shared" si="62"/>
        <v>45439.346841787417</v>
      </c>
      <c r="J246" s="36" t="str">
        <f t="shared" si="63"/>
        <v/>
      </c>
      <c r="K246" s="24">
        <f t="shared" si="64"/>
        <v>23</v>
      </c>
      <c r="L246" s="24">
        <v>73</v>
      </c>
      <c r="M246" s="24">
        <f t="shared" si="65"/>
        <v>942.79</v>
      </c>
      <c r="N246" s="25">
        <f t="shared" si="66"/>
        <v>45439.346841787417</v>
      </c>
      <c r="O246" s="25">
        <f t="shared" si="67"/>
        <v>45439.346841787417</v>
      </c>
      <c r="P246" s="25">
        <f t="shared" si="68"/>
        <v>45439.346841787417</v>
      </c>
      <c r="Q246" s="25"/>
    </row>
    <row r="247" spans="1:17" ht="14.25" customHeight="1" x14ac:dyDescent="0.25">
      <c r="A247" s="29" t="str">
        <f t="shared" si="60"/>
        <v/>
      </c>
      <c r="B247" s="3">
        <f t="shared" si="61"/>
        <v>944.94999999999993</v>
      </c>
      <c r="C247" s="30">
        <v>2.16</v>
      </c>
      <c r="D247" s="31"/>
      <c r="E247" s="32" t="s">
        <v>340</v>
      </c>
      <c r="F247" s="40" t="s">
        <v>407</v>
      </c>
      <c r="G247" s="33"/>
      <c r="H247" s="34"/>
      <c r="I247" s="35">
        <f t="shared" si="62"/>
        <v>45439.350754830899</v>
      </c>
      <c r="J247" s="36" t="str">
        <f t="shared" si="63"/>
        <v/>
      </c>
      <c r="K247" s="24">
        <f t="shared" si="64"/>
        <v>23</v>
      </c>
      <c r="L247" s="24">
        <v>74</v>
      </c>
      <c r="M247" s="24">
        <f t="shared" si="65"/>
        <v>944.94999999999993</v>
      </c>
      <c r="N247" s="25">
        <f t="shared" si="66"/>
        <v>45439.350754830899</v>
      </c>
      <c r="O247" s="25">
        <f t="shared" si="67"/>
        <v>45439.350754830899</v>
      </c>
      <c r="P247" s="25">
        <f t="shared" si="68"/>
        <v>45439.350754830899</v>
      </c>
      <c r="Q247" s="25"/>
    </row>
    <row r="248" spans="1:17" ht="14.25" customHeight="1" x14ac:dyDescent="0.25">
      <c r="A248" s="29" t="str">
        <f t="shared" si="60"/>
        <v/>
      </c>
      <c r="B248" s="3">
        <f t="shared" si="61"/>
        <v>947.70999999999992</v>
      </c>
      <c r="C248" s="30">
        <v>2.76</v>
      </c>
      <c r="D248" s="31"/>
      <c r="E248" s="32" t="s">
        <v>341</v>
      </c>
      <c r="F248" s="40" t="s">
        <v>411</v>
      </c>
      <c r="G248" s="33"/>
      <c r="H248" s="34"/>
      <c r="I248" s="35">
        <f t="shared" si="62"/>
        <v>45439.355754830896</v>
      </c>
      <c r="J248" s="36" t="str">
        <f t="shared" si="63"/>
        <v/>
      </c>
      <c r="K248" s="24">
        <f t="shared" si="64"/>
        <v>23</v>
      </c>
      <c r="L248" s="24">
        <v>75</v>
      </c>
      <c r="M248" s="24">
        <f t="shared" si="65"/>
        <v>947.70999999999992</v>
      </c>
      <c r="N248" s="25">
        <f t="shared" si="66"/>
        <v>45439.355754830896</v>
      </c>
      <c r="O248" s="25">
        <f t="shared" si="67"/>
        <v>45439.355754830896</v>
      </c>
      <c r="P248" s="25">
        <f t="shared" si="68"/>
        <v>45439.355754830896</v>
      </c>
      <c r="Q248" s="25"/>
    </row>
    <row r="249" spans="1:17" ht="14.25" customHeight="1" x14ac:dyDescent="0.25">
      <c r="A249" s="29" t="str">
        <f t="shared" si="60"/>
        <v/>
      </c>
      <c r="B249" s="3">
        <f t="shared" si="61"/>
        <v>952.3599999999999</v>
      </c>
      <c r="C249" s="30">
        <v>4.6500000000000004</v>
      </c>
      <c r="D249" s="31"/>
      <c r="E249" s="32" t="s">
        <v>342</v>
      </c>
      <c r="F249" s="40" t="s">
        <v>412</v>
      </c>
      <c r="G249" s="33"/>
      <c r="H249" s="34"/>
      <c r="I249" s="35">
        <f t="shared" si="62"/>
        <v>45439.364178743941</v>
      </c>
      <c r="J249" s="36" t="str">
        <f t="shared" si="63"/>
        <v/>
      </c>
      <c r="K249" s="24">
        <f t="shared" si="64"/>
        <v>23</v>
      </c>
      <c r="L249" s="24">
        <v>76</v>
      </c>
      <c r="M249" s="24">
        <f t="shared" si="65"/>
        <v>952.3599999999999</v>
      </c>
      <c r="N249" s="25">
        <f t="shared" si="66"/>
        <v>45439.364178743941</v>
      </c>
      <c r="O249" s="25">
        <f t="shared" si="67"/>
        <v>45439.364178743941</v>
      </c>
      <c r="P249" s="25">
        <f t="shared" si="68"/>
        <v>45439.364178743941</v>
      </c>
      <c r="Q249" s="25"/>
    </row>
    <row r="250" spans="1:17" ht="14.25" customHeight="1" x14ac:dyDescent="0.25">
      <c r="A250" s="29" t="str">
        <f t="shared" si="60"/>
        <v/>
      </c>
      <c r="B250" s="3">
        <f t="shared" si="61"/>
        <v>958.28999999999985</v>
      </c>
      <c r="C250" s="30">
        <v>5.93</v>
      </c>
      <c r="D250" s="31" t="s">
        <v>19</v>
      </c>
      <c r="E250" s="32" t="s">
        <v>343</v>
      </c>
      <c r="F250" s="40" t="s">
        <v>414</v>
      </c>
      <c r="G250" s="33">
        <v>2.0833333333333332E-2</v>
      </c>
      <c r="H250" s="34"/>
      <c r="I250" s="35">
        <f t="shared" si="62"/>
        <v>45439.374921497561</v>
      </c>
      <c r="J250" s="36">
        <f t="shared" si="63"/>
        <v>45439.395754830897</v>
      </c>
      <c r="K250" s="24">
        <f t="shared" si="64"/>
        <v>23</v>
      </c>
      <c r="L250" s="24">
        <v>77</v>
      </c>
      <c r="M250" s="24">
        <f t="shared" si="65"/>
        <v>958.28999999999985</v>
      </c>
      <c r="N250" s="25">
        <f t="shared" si="66"/>
        <v>45439.374921497561</v>
      </c>
      <c r="O250" s="25">
        <f t="shared" si="67"/>
        <v>45439.395754830897</v>
      </c>
      <c r="P250" s="25">
        <f t="shared" si="68"/>
        <v>45439.374921497561</v>
      </c>
      <c r="Q250" s="25"/>
    </row>
    <row r="251" spans="1:17" ht="14.25" customHeight="1" x14ac:dyDescent="0.25">
      <c r="A251" s="29" t="str">
        <f t="shared" si="60"/>
        <v/>
      </c>
      <c r="B251" s="41">
        <f t="shared" si="61"/>
        <v>961.30999999999983</v>
      </c>
      <c r="C251" s="42">
        <v>3.02</v>
      </c>
      <c r="D251" s="43"/>
      <c r="E251" s="77" t="s">
        <v>344</v>
      </c>
      <c r="F251" s="44" t="s">
        <v>415</v>
      </c>
      <c r="G251" s="45"/>
      <c r="H251" s="46"/>
      <c r="I251" s="47">
        <f t="shared" si="62"/>
        <v>45439.401225845388</v>
      </c>
      <c r="J251" s="48" t="str">
        <f t="shared" si="63"/>
        <v/>
      </c>
      <c r="K251" s="24">
        <f t="shared" si="64"/>
        <v>23</v>
      </c>
      <c r="L251" s="24">
        <v>78</v>
      </c>
      <c r="M251" s="24">
        <f t="shared" si="65"/>
        <v>961.30999999999983</v>
      </c>
      <c r="N251" s="25">
        <f t="shared" si="66"/>
        <v>45439.401225845388</v>
      </c>
      <c r="O251" s="25">
        <f t="shared" si="67"/>
        <v>45439.401225845388</v>
      </c>
      <c r="P251" s="25">
        <f t="shared" si="68"/>
        <v>45439.401225845388</v>
      </c>
      <c r="Q251" s="25"/>
    </row>
    <row r="252" spans="1:17" ht="14.25" customHeight="1" x14ac:dyDescent="0.25">
      <c r="A252" s="29" t="str">
        <f t="shared" si="60"/>
        <v/>
      </c>
      <c r="B252" s="3">
        <f t="shared" si="61"/>
        <v>970.49999999999989</v>
      </c>
      <c r="C252" s="30">
        <v>9.19</v>
      </c>
      <c r="D252" s="31"/>
      <c r="E252" s="32" t="s">
        <v>345</v>
      </c>
      <c r="F252" s="40" t="s">
        <v>413</v>
      </c>
      <c r="G252" s="33"/>
      <c r="H252" s="34"/>
      <c r="I252" s="35">
        <f t="shared" si="62"/>
        <v>45439.417874396109</v>
      </c>
      <c r="J252" s="36" t="str">
        <f t="shared" si="63"/>
        <v/>
      </c>
      <c r="K252" s="24">
        <f t="shared" si="64"/>
        <v>23</v>
      </c>
      <c r="L252" s="24">
        <v>79</v>
      </c>
      <c r="M252" s="24">
        <f t="shared" si="65"/>
        <v>970.49999999999989</v>
      </c>
      <c r="N252" s="25">
        <f t="shared" si="66"/>
        <v>45439.417874396109</v>
      </c>
      <c r="O252" s="25">
        <f t="shared" si="67"/>
        <v>45439.417874396109</v>
      </c>
      <c r="P252" s="25">
        <f t="shared" si="68"/>
        <v>45439.417874396109</v>
      </c>
      <c r="Q252" s="25"/>
    </row>
    <row r="253" spans="1:17" ht="14.25" customHeight="1" x14ac:dyDescent="0.25">
      <c r="A253" s="29" t="str">
        <f t="shared" si="60"/>
        <v/>
      </c>
      <c r="B253" s="3">
        <f t="shared" si="61"/>
        <v>973.69999999999993</v>
      </c>
      <c r="C253" s="30">
        <v>3.2</v>
      </c>
      <c r="D253" s="31"/>
      <c r="E253" s="32" t="s">
        <v>346</v>
      </c>
      <c r="F253" s="40" t="s">
        <v>413</v>
      </c>
      <c r="G253" s="33"/>
      <c r="H253" s="34"/>
      <c r="I253" s="35">
        <f t="shared" si="62"/>
        <v>45439.423671497556</v>
      </c>
      <c r="J253" s="36" t="str">
        <f t="shared" si="63"/>
        <v/>
      </c>
      <c r="K253" s="24">
        <f t="shared" si="64"/>
        <v>23</v>
      </c>
      <c r="L253" s="24">
        <v>80</v>
      </c>
      <c r="M253" s="24">
        <f t="shared" si="65"/>
        <v>973.69999999999993</v>
      </c>
      <c r="N253" s="25">
        <f t="shared" si="66"/>
        <v>45439.423671497556</v>
      </c>
      <c r="O253" s="25">
        <f t="shared" si="67"/>
        <v>45439.423671497556</v>
      </c>
      <c r="P253" s="25">
        <f t="shared" si="68"/>
        <v>45439.423671497556</v>
      </c>
      <c r="Q253" s="25"/>
    </row>
    <row r="254" spans="1:17" ht="14.25" customHeight="1" x14ac:dyDescent="0.25">
      <c r="A254" s="29" t="str">
        <f t="shared" si="60"/>
        <v/>
      </c>
      <c r="B254" s="3">
        <f t="shared" si="61"/>
        <v>976.49999999999989</v>
      </c>
      <c r="C254" s="30">
        <v>2.8</v>
      </c>
      <c r="D254" s="31"/>
      <c r="E254" s="32" t="s">
        <v>347</v>
      </c>
      <c r="F254" s="40" t="s">
        <v>413</v>
      </c>
      <c r="G254" s="33"/>
      <c r="H254" s="34"/>
      <c r="I254" s="35">
        <f t="shared" si="62"/>
        <v>45439.428743961325</v>
      </c>
      <c r="J254" s="36" t="str">
        <f t="shared" si="63"/>
        <v/>
      </c>
      <c r="K254" s="24">
        <f t="shared" si="64"/>
        <v>23</v>
      </c>
      <c r="L254" s="24">
        <v>81</v>
      </c>
      <c r="M254" s="24">
        <f t="shared" si="65"/>
        <v>976.49999999999989</v>
      </c>
      <c r="N254" s="25">
        <f t="shared" si="66"/>
        <v>45439.428743961325</v>
      </c>
      <c r="O254" s="25">
        <f t="shared" si="67"/>
        <v>45439.428743961325</v>
      </c>
      <c r="P254" s="25">
        <f t="shared" si="68"/>
        <v>45439.428743961325</v>
      </c>
      <c r="Q254" s="25"/>
    </row>
    <row r="255" spans="1:17" ht="14.25" customHeight="1" x14ac:dyDescent="0.25">
      <c r="A255" s="29" t="str">
        <f t="shared" si="60"/>
        <v/>
      </c>
      <c r="B255" s="3">
        <f t="shared" si="61"/>
        <v>978.2399999999999</v>
      </c>
      <c r="C255" s="30">
        <v>1.74</v>
      </c>
      <c r="D255" s="31"/>
      <c r="E255" s="32" t="s">
        <v>348</v>
      </c>
      <c r="F255" s="40" t="s">
        <v>413</v>
      </c>
      <c r="G255" s="39"/>
      <c r="H255" s="34"/>
      <c r="I255" s="35">
        <f t="shared" si="62"/>
        <v>45439.43189613524</v>
      </c>
      <c r="J255" s="36" t="str">
        <f t="shared" si="63"/>
        <v/>
      </c>
      <c r="K255" s="24">
        <f t="shared" si="64"/>
        <v>23</v>
      </c>
      <c r="L255" s="24">
        <v>82</v>
      </c>
      <c r="M255" s="24">
        <f t="shared" si="65"/>
        <v>978.2399999999999</v>
      </c>
      <c r="N255" s="25">
        <f t="shared" si="66"/>
        <v>45439.43189613524</v>
      </c>
      <c r="O255" s="25">
        <f t="shared" si="67"/>
        <v>45439.43189613524</v>
      </c>
      <c r="P255" s="25">
        <f t="shared" si="68"/>
        <v>45439.43189613524</v>
      </c>
      <c r="Q255" s="25"/>
    </row>
    <row r="256" spans="1:17" ht="14.25" customHeight="1" x14ac:dyDescent="0.25">
      <c r="A256" s="29" t="str">
        <f t="shared" ref="A256:A275" si="69">IF(DAY($P256)&lt;&gt;DAY($P255),$P256,"")</f>
        <v/>
      </c>
      <c r="B256" s="3">
        <f t="shared" ref="B256:B276" si="70">IF($C256="","",$M256)</f>
        <v>979.08999999999992</v>
      </c>
      <c r="C256" s="30">
        <v>0.85</v>
      </c>
      <c r="D256" s="31"/>
      <c r="E256" s="32" t="s">
        <v>349</v>
      </c>
      <c r="F256" s="40" t="s">
        <v>413</v>
      </c>
      <c r="G256" s="33"/>
      <c r="H256" s="34"/>
      <c r="I256" s="35">
        <f t="shared" ref="I256:I276" si="71">IF($C256="","",$N256)</f>
        <v>45439.433435990315</v>
      </c>
      <c r="J256" s="36" t="str">
        <f t="shared" ref="J256:J275" si="72">IF($G256=0,"",$O256)</f>
        <v/>
      </c>
      <c r="K256" s="24">
        <f t="shared" ref="K256:K276" si="73">IF($H256="",$K255,$H256)</f>
        <v>23</v>
      </c>
      <c r="L256" s="24">
        <v>83</v>
      </c>
      <c r="M256" s="24">
        <f t="shared" ref="M256:M276" si="74">IF($G255&gt;0.5,$C256,$C256+$M255)</f>
        <v>979.08999999999992</v>
      </c>
      <c r="N256" s="25">
        <f t="shared" ref="N256:N276" si="75">$O255+$C256/$K256/24</f>
        <v>45439.433435990315</v>
      </c>
      <c r="O256" s="25">
        <f t="shared" ref="O256:O276" si="76">$N256+$G256</f>
        <v>45439.433435990315</v>
      </c>
      <c r="P256" s="25">
        <f t="shared" ref="P256:P276" si="77">IF($C256="",$P255,$N256)</f>
        <v>45439.433435990315</v>
      </c>
      <c r="Q256" s="25"/>
    </row>
    <row r="257" spans="1:17" ht="14.25" customHeight="1" x14ac:dyDescent="0.25">
      <c r="A257" s="29" t="str">
        <f t="shared" si="69"/>
        <v/>
      </c>
      <c r="B257" s="3">
        <f t="shared" si="70"/>
        <v>982.6099999999999</v>
      </c>
      <c r="C257" s="30">
        <v>3.52</v>
      </c>
      <c r="D257" s="31"/>
      <c r="E257" s="32" t="s">
        <v>350</v>
      </c>
      <c r="F257" s="40" t="s">
        <v>413</v>
      </c>
      <c r="G257" s="33"/>
      <c r="H257" s="34"/>
      <c r="I257" s="35">
        <f t="shared" si="71"/>
        <v>45439.439812801909</v>
      </c>
      <c r="J257" s="36" t="str">
        <f t="shared" si="72"/>
        <v/>
      </c>
      <c r="K257" s="24">
        <f t="shared" si="73"/>
        <v>23</v>
      </c>
      <c r="L257" s="24">
        <v>84</v>
      </c>
      <c r="M257" s="24">
        <f t="shared" si="74"/>
        <v>982.6099999999999</v>
      </c>
      <c r="N257" s="25">
        <f t="shared" si="75"/>
        <v>45439.439812801909</v>
      </c>
      <c r="O257" s="25">
        <f t="shared" si="76"/>
        <v>45439.439812801909</v>
      </c>
      <c r="P257" s="25">
        <f t="shared" si="77"/>
        <v>45439.439812801909</v>
      </c>
      <c r="Q257" s="25"/>
    </row>
    <row r="258" spans="1:17" ht="14.25" customHeight="1" x14ac:dyDescent="0.25">
      <c r="A258" s="29" t="str">
        <f t="shared" si="69"/>
        <v/>
      </c>
      <c r="B258" s="3">
        <f t="shared" si="70"/>
        <v>988.71999999999991</v>
      </c>
      <c r="C258" s="30">
        <v>6.11</v>
      </c>
      <c r="D258" s="31"/>
      <c r="E258" s="32" t="s">
        <v>351</v>
      </c>
      <c r="F258" s="40" t="s">
        <v>416</v>
      </c>
      <c r="G258" s="39"/>
      <c r="H258" s="34"/>
      <c r="I258" s="35">
        <f t="shared" si="71"/>
        <v>45439.450881642486</v>
      </c>
      <c r="J258" s="36" t="str">
        <f t="shared" si="72"/>
        <v/>
      </c>
      <c r="K258" s="24">
        <f t="shared" si="73"/>
        <v>23</v>
      </c>
      <c r="L258" s="24">
        <v>85</v>
      </c>
      <c r="M258" s="24">
        <f t="shared" si="74"/>
        <v>988.71999999999991</v>
      </c>
      <c r="N258" s="25">
        <f t="shared" si="75"/>
        <v>45439.450881642486</v>
      </c>
      <c r="O258" s="25">
        <f t="shared" si="76"/>
        <v>45439.450881642486</v>
      </c>
      <c r="P258" s="25">
        <f t="shared" si="77"/>
        <v>45439.450881642486</v>
      </c>
      <c r="Q258" s="25"/>
    </row>
    <row r="259" spans="1:17" ht="14.25" customHeight="1" x14ac:dyDescent="0.25">
      <c r="A259" s="29" t="str">
        <f t="shared" si="69"/>
        <v/>
      </c>
      <c r="B259" s="3">
        <f t="shared" si="70"/>
        <v>991.39999999999986</v>
      </c>
      <c r="C259" s="30">
        <v>2.68</v>
      </c>
      <c r="D259" s="31"/>
      <c r="E259" s="32" t="s">
        <v>352</v>
      </c>
      <c r="F259" s="40" t="s">
        <v>417</v>
      </c>
      <c r="G259" s="33"/>
      <c r="H259" s="34"/>
      <c r="I259" s="35">
        <f t="shared" si="71"/>
        <v>45439.455736714946</v>
      </c>
      <c r="J259" s="36" t="str">
        <f t="shared" si="72"/>
        <v/>
      </c>
      <c r="K259" s="24">
        <f t="shared" si="73"/>
        <v>23</v>
      </c>
      <c r="L259" s="24">
        <v>86</v>
      </c>
      <c r="M259" s="24">
        <f t="shared" si="74"/>
        <v>991.39999999999986</v>
      </c>
      <c r="N259" s="25">
        <f t="shared" si="75"/>
        <v>45439.455736714946</v>
      </c>
      <c r="O259" s="25">
        <f t="shared" si="76"/>
        <v>45439.455736714946</v>
      </c>
      <c r="P259" s="25">
        <f t="shared" si="77"/>
        <v>45439.455736714946</v>
      </c>
      <c r="Q259" s="25"/>
    </row>
    <row r="260" spans="1:17" ht="14.25" customHeight="1" x14ac:dyDescent="0.25">
      <c r="A260" s="29" t="str">
        <f t="shared" si="69"/>
        <v/>
      </c>
      <c r="B260" s="3">
        <f t="shared" si="70"/>
        <v>993.66999999999985</v>
      </c>
      <c r="C260" s="30">
        <v>2.27</v>
      </c>
      <c r="D260" s="31"/>
      <c r="E260" s="77" t="s">
        <v>353</v>
      </c>
      <c r="F260" s="40" t="s">
        <v>417</v>
      </c>
      <c r="G260" s="33"/>
      <c r="H260" s="34"/>
      <c r="I260" s="35">
        <f t="shared" si="71"/>
        <v>45439.459849033788</v>
      </c>
      <c r="J260" s="36" t="str">
        <f t="shared" si="72"/>
        <v/>
      </c>
      <c r="K260" s="24">
        <f t="shared" si="73"/>
        <v>23</v>
      </c>
      <c r="L260" s="24">
        <v>87</v>
      </c>
      <c r="M260" s="24">
        <f t="shared" si="74"/>
        <v>993.66999999999985</v>
      </c>
      <c r="N260" s="25">
        <f t="shared" si="75"/>
        <v>45439.459849033788</v>
      </c>
      <c r="O260" s="25">
        <f t="shared" si="76"/>
        <v>45439.459849033788</v>
      </c>
      <c r="P260" s="25">
        <f t="shared" si="77"/>
        <v>45439.459849033788</v>
      </c>
      <c r="Q260" s="25"/>
    </row>
    <row r="261" spans="1:17" ht="14.25" customHeight="1" x14ac:dyDescent="0.25">
      <c r="A261" s="29" t="str">
        <f t="shared" si="69"/>
        <v/>
      </c>
      <c r="B261" s="41">
        <f t="shared" si="70"/>
        <v>995.49999999999989</v>
      </c>
      <c r="C261" s="42">
        <v>1.83</v>
      </c>
      <c r="D261" s="43"/>
      <c r="E261" s="32" t="s">
        <v>354</v>
      </c>
      <c r="F261" s="44" t="s">
        <v>418</v>
      </c>
      <c r="G261" s="45"/>
      <c r="H261" s="46"/>
      <c r="I261" s="47">
        <f t="shared" si="71"/>
        <v>45439.463164251181</v>
      </c>
      <c r="J261" s="48" t="str">
        <f t="shared" si="72"/>
        <v/>
      </c>
      <c r="K261" s="24">
        <f t="shared" si="73"/>
        <v>23</v>
      </c>
      <c r="L261" s="24">
        <v>88</v>
      </c>
      <c r="M261" s="24">
        <f t="shared" si="74"/>
        <v>995.49999999999989</v>
      </c>
      <c r="N261" s="25">
        <f t="shared" si="75"/>
        <v>45439.463164251181</v>
      </c>
      <c r="O261" s="25">
        <f t="shared" si="76"/>
        <v>45439.463164251181</v>
      </c>
      <c r="P261" s="25">
        <f t="shared" si="77"/>
        <v>45439.463164251181</v>
      </c>
      <c r="Q261" s="25"/>
    </row>
    <row r="262" spans="1:17" ht="14.25" customHeight="1" x14ac:dyDescent="0.25">
      <c r="A262" s="29" t="str">
        <f t="shared" si="69"/>
        <v/>
      </c>
      <c r="B262" s="3">
        <f t="shared" si="70"/>
        <v>999.46999999999991</v>
      </c>
      <c r="C262" s="30">
        <v>3.97</v>
      </c>
      <c r="D262" s="31"/>
      <c r="E262" s="32" t="s">
        <v>355</v>
      </c>
      <c r="F262" s="40" t="s">
        <v>419</v>
      </c>
      <c r="G262" s="33"/>
      <c r="H262" s="34"/>
      <c r="I262" s="35">
        <f t="shared" si="71"/>
        <v>45439.470356280166</v>
      </c>
      <c r="J262" s="36" t="str">
        <f t="shared" si="72"/>
        <v/>
      </c>
      <c r="K262" s="24">
        <f t="shared" si="73"/>
        <v>23</v>
      </c>
      <c r="L262" s="24">
        <v>89</v>
      </c>
      <c r="M262" s="24">
        <f t="shared" si="74"/>
        <v>999.46999999999991</v>
      </c>
      <c r="N262" s="25">
        <f t="shared" si="75"/>
        <v>45439.470356280166</v>
      </c>
      <c r="O262" s="25">
        <f t="shared" si="76"/>
        <v>45439.470356280166</v>
      </c>
      <c r="P262" s="25">
        <f t="shared" si="77"/>
        <v>45439.470356280166</v>
      </c>
      <c r="Q262" s="25"/>
    </row>
    <row r="263" spans="1:17" ht="14.25" customHeight="1" x14ac:dyDescent="0.25">
      <c r="A263" s="29" t="str">
        <f t="shared" si="69"/>
        <v/>
      </c>
      <c r="B263" s="3">
        <f t="shared" si="70"/>
        <v>1001.43</v>
      </c>
      <c r="C263" s="30">
        <v>1.96</v>
      </c>
      <c r="D263" s="31"/>
      <c r="E263" s="32" t="s">
        <v>356</v>
      </c>
      <c r="F263" s="40" t="s">
        <v>420</v>
      </c>
      <c r="G263" s="33"/>
      <c r="H263" s="34"/>
      <c r="I263" s="35">
        <f t="shared" si="71"/>
        <v>45439.473907004802</v>
      </c>
      <c r="J263" s="36" t="str">
        <f t="shared" si="72"/>
        <v/>
      </c>
      <c r="K263" s="24">
        <f t="shared" si="73"/>
        <v>23</v>
      </c>
      <c r="L263" s="24">
        <v>90</v>
      </c>
      <c r="M263" s="24">
        <f t="shared" si="74"/>
        <v>1001.43</v>
      </c>
      <c r="N263" s="25">
        <f t="shared" si="75"/>
        <v>45439.473907004802</v>
      </c>
      <c r="O263" s="25">
        <f t="shared" si="76"/>
        <v>45439.473907004802</v>
      </c>
      <c r="P263" s="25">
        <f t="shared" si="77"/>
        <v>45439.473907004802</v>
      </c>
      <c r="Q263" s="25"/>
    </row>
    <row r="264" spans="1:17" ht="14.25" customHeight="1" x14ac:dyDescent="0.25">
      <c r="A264" s="29" t="str">
        <f t="shared" si="69"/>
        <v/>
      </c>
      <c r="B264" s="3">
        <f t="shared" si="70"/>
        <v>1005.7199999999999</v>
      </c>
      <c r="C264" s="30">
        <v>4.29</v>
      </c>
      <c r="D264" s="31"/>
      <c r="E264" s="32" t="s">
        <v>357</v>
      </c>
      <c r="F264" s="40" t="s">
        <v>420</v>
      </c>
      <c r="G264" s="33"/>
      <c r="H264" s="34"/>
      <c r="I264" s="35">
        <f t="shared" si="71"/>
        <v>45439.481678743934</v>
      </c>
      <c r="J264" s="36" t="str">
        <f t="shared" si="72"/>
        <v/>
      </c>
      <c r="K264" s="24">
        <f t="shared" si="73"/>
        <v>23</v>
      </c>
      <c r="L264" s="24">
        <v>91</v>
      </c>
      <c r="M264" s="24">
        <f t="shared" si="74"/>
        <v>1005.7199999999999</v>
      </c>
      <c r="N264" s="25">
        <f t="shared" si="75"/>
        <v>45439.481678743934</v>
      </c>
      <c r="O264" s="25">
        <f t="shared" si="76"/>
        <v>45439.481678743934</v>
      </c>
      <c r="P264" s="25">
        <f t="shared" si="77"/>
        <v>45439.481678743934</v>
      </c>
      <c r="Q264" s="25"/>
    </row>
    <row r="265" spans="1:17" ht="14.25" customHeight="1" x14ac:dyDescent="0.25">
      <c r="A265" s="29" t="str">
        <f t="shared" si="69"/>
        <v/>
      </c>
      <c r="B265" s="3">
        <f t="shared" si="70"/>
        <v>1008.2599999999999</v>
      </c>
      <c r="C265" s="30">
        <v>2.54</v>
      </c>
      <c r="D265" s="31"/>
      <c r="E265" s="32" t="s">
        <v>358</v>
      </c>
      <c r="F265" s="40" t="s">
        <v>420</v>
      </c>
      <c r="G265" s="33"/>
      <c r="H265" s="34"/>
      <c r="I265" s="35">
        <f t="shared" si="71"/>
        <v>45439.48628019321</v>
      </c>
      <c r="J265" s="36" t="str">
        <f t="shared" si="72"/>
        <v/>
      </c>
      <c r="K265" s="24">
        <f t="shared" si="73"/>
        <v>23</v>
      </c>
      <c r="L265" s="24">
        <v>92</v>
      </c>
      <c r="M265" s="24">
        <f t="shared" si="74"/>
        <v>1008.2599999999999</v>
      </c>
      <c r="N265" s="25">
        <f t="shared" si="75"/>
        <v>45439.48628019321</v>
      </c>
      <c r="O265" s="25">
        <f t="shared" si="76"/>
        <v>45439.48628019321</v>
      </c>
      <c r="P265" s="25">
        <f t="shared" si="77"/>
        <v>45439.48628019321</v>
      </c>
      <c r="Q265" s="25"/>
    </row>
    <row r="266" spans="1:17" ht="14.25" customHeight="1" x14ac:dyDescent="0.25">
      <c r="A266" s="29" t="str">
        <f t="shared" si="69"/>
        <v/>
      </c>
      <c r="B266" s="3">
        <f t="shared" si="70"/>
        <v>1011.6199999999999</v>
      </c>
      <c r="C266" s="30">
        <v>3.36</v>
      </c>
      <c r="D266" s="31"/>
      <c r="E266" s="32" t="s">
        <v>359</v>
      </c>
      <c r="F266" s="40" t="s">
        <v>420</v>
      </c>
      <c r="G266" s="33"/>
      <c r="H266" s="34"/>
      <c r="I266" s="35">
        <f t="shared" si="71"/>
        <v>45439.492367149731</v>
      </c>
      <c r="J266" s="36" t="str">
        <f t="shared" si="72"/>
        <v/>
      </c>
      <c r="K266" s="24">
        <f t="shared" si="73"/>
        <v>23</v>
      </c>
      <c r="L266" s="24">
        <v>93</v>
      </c>
      <c r="M266" s="24">
        <f t="shared" si="74"/>
        <v>1011.6199999999999</v>
      </c>
      <c r="N266" s="25">
        <f t="shared" si="75"/>
        <v>45439.492367149731</v>
      </c>
      <c r="O266" s="25">
        <f t="shared" si="76"/>
        <v>45439.492367149731</v>
      </c>
      <c r="P266" s="25">
        <f t="shared" si="77"/>
        <v>45439.492367149731</v>
      </c>
      <c r="Q266" s="25"/>
    </row>
    <row r="267" spans="1:17" ht="14.25" customHeight="1" x14ac:dyDescent="0.25">
      <c r="A267" s="29" t="str">
        <f t="shared" si="69"/>
        <v/>
      </c>
      <c r="B267" s="3">
        <f t="shared" si="70"/>
        <v>1013.3899999999999</v>
      </c>
      <c r="C267" s="30">
        <v>1.77</v>
      </c>
      <c r="D267" s="31"/>
      <c r="E267" s="32" t="s">
        <v>360</v>
      </c>
      <c r="F267" s="40" t="s">
        <v>420</v>
      </c>
      <c r="G267" s="33"/>
      <c r="H267" s="34"/>
      <c r="I267" s="35">
        <f t="shared" si="71"/>
        <v>45439.495573671469</v>
      </c>
      <c r="J267" s="36" t="str">
        <f t="shared" si="72"/>
        <v/>
      </c>
      <c r="K267" s="24">
        <f t="shared" si="73"/>
        <v>23</v>
      </c>
      <c r="L267" s="24">
        <v>94</v>
      </c>
      <c r="M267" s="24">
        <f t="shared" si="74"/>
        <v>1013.3899999999999</v>
      </c>
      <c r="N267" s="25">
        <f t="shared" si="75"/>
        <v>45439.495573671469</v>
      </c>
      <c r="O267" s="25">
        <f t="shared" si="76"/>
        <v>45439.495573671469</v>
      </c>
      <c r="P267" s="25">
        <f t="shared" si="77"/>
        <v>45439.495573671469</v>
      </c>
      <c r="Q267" s="25"/>
    </row>
    <row r="268" spans="1:17" ht="14.25" customHeight="1" x14ac:dyDescent="0.25">
      <c r="A268" s="29" t="str">
        <f t="shared" si="69"/>
        <v/>
      </c>
      <c r="B268" s="3">
        <f t="shared" si="70"/>
        <v>1016.9499999999998</v>
      </c>
      <c r="C268" s="30">
        <v>3.56</v>
      </c>
      <c r="D268" s="31"/>
      <c r="E268" s="32" t="s">
        <v>361</v>
      </c>
      <c r="F268" s="40" t="s">
        <v>420</v>
      </c>
      <c r="G268" s="33"/>
      <c r="H268" s="34"/>
      <c r="I268" s="35">
        <f t="shared" si="71"/>
        <v>45439.502022946828</v>
      </c>
      <c r="J268" s="36" t="str">
        <f t="shared" si="72"/>
        <v/>
      </c>
      <c r="K268" s="24">
        <f t="shared" si="73"/>
        <v>23</v>
      </c>
      <c r="L268" s="24">
        <v>95</v>
      </c>
      <c r="M268" s="24">
        <f t="shared" si="74"/>
        <v>1016.9499999999998</v>
      </c>
      <c r="N268" s="25">
        <f t="shared" si="75"/>
        <v>45439.502022946828</v>
      </c>
      <c r="O268" s="25">
        <f t="shared" si="76"/>
        <v>45439.502022946828</v>
      </c>
      <c r="P268" s="25">
        <f t="shared" si="77"/>
        <v>45439.502022946828</v>
      </c>
      <c r="Q268" s="25"/>
    </row>
    <row r="269" spans="1:17" ht="14.25" customHeight="1" x14ac:dyDescent="0.25">
      <c r="A269" s="29" t="str">
        <f t="shared" si="69"/>
        <v/>
      </c>
      <c r="B269" s="3">
        <f t="shared" si="70"/>
        <v>1020.0899999999998</v>
      </c>
      <c r="C269" s="30">
        <v>3.14</v>
      </c>
      <c r="D269" s="31"/>
      <c r="E269" s="32" t="s">
        <v>362</v>
      </c>
      <c r="F269" s="40" t="s">
        <v>421</v>
      </c>
      <c r="G269" s="33"/>
      <c r="H269" s="34"/>
      <c r="I269" s="35">
        <f t="shared" si="71"/>
        <v>45439.507711352628</v>
      </c>
      <c r="J269" s="36" t="str">
        <f t="shared" si="72"/>
        <v/>
      </c>
      <c r="K269" s="24">
        <f t="shared" si="73"/>
        <v>23</v>
      </c>
      <c r="L269" s="24">
        <v>96</v>
      </c>
      <c r="M269" s="24">
        <f t="shared" si="74"/>
        <v>1020.0899999999998</v>
      </c>
      <c r="N269" s="25">
        <f t="shared" si="75"/>
        <v>45439.507711352628</v>
      </c>
      <c r="O269" s="25">
        <f t="shared" si="76"/>
        <v>45439.507711352628</v>
      </c>
      <c r="P269" s="25">
        <f t="shared" si="77"/>
        <v>45439.507711352628</v>
      </c>
      <c r="Q269" s="25"/>
    </row>
    <row r="270" spans="1:17" ht="14.25" customHeight="1" x14ac:dyDescent="0.25">
      <c r="A270" s="29" t="str">
        <f t="shared" si="69"/>
        <v/>
      </c>
      <c r="B270" s="3">
        <f t="shared" si="70"/>
        <v>1022.7499999999998</v>
      </c>
      <c r="C270" s="30">
        <v>2.66</v>
      </c>
      <c r="D270" s="31"/>
      <c r="E270" s="32" t="s">
        <v>363</v>
      </c>
      <c r="F270" s="40" t="s">
        <v>422</v>
      </c>
      <c r="G270" s="33"/>
      <c r="H270" s="34"/>
      <c r="I270" s="35">
        <f t="shared" si="71"/>
        <v>45439.512530193206</v>
      </c>
      <c r="J270" s="36" t="str">
        <f t="shared" si="72"/>
        <v/>
      </c>
      <c r="K270" s="24">
        <f t="shared" si="73"/>
        <v>23</v>
      </c>
      <c r="L270" s="24">
        <v>97</v>
      </c>
      <c r="M270" s="24">
        <f t="shared" si="74"/>
        <v>1022.7499999999998</v>
      </c>
      <c r="N270" s="25">
        <f t="shared" si="75"/>
        <v>45439.512530193206</v>
      </c>
      <c r="O270" s="25">
        <f t="shared" si="76"/>
        <v>45439.512530193206</v>
      </c>
      <c r="P270" s="25">
        <f t="shared" si="77"/>
        <v>45439.512530193206</v>
      </c>
      <c r="Q270" s="25"/>
    </row>
    <row r="271" spans="1:17" ht="14.25" customHeight="1" x14ac:dyDescent="0.25">
      <c r="A271" s="29" t="str">
        <f t="shared" si="69"/>
        <v/>
      </c>
      <c r="B271" s="3">
        <f t="shared" si="70"/>
        <v>1026.7299999999998</v>
      </c>
      <c r="C271" s="30">
        <v>3.98</v>
      </c>
      <c r="D271" s="31"/>
      <c r="E271" s="32" t="s">
        <v>364</v>
      </c>
      <c r="F271" s="40" t="s">
        <v>420</v>
      </c>
      <c r="G271" s="33"/>
      <c r="H271" s="34"/>
      <c r="I271" s="35">
        <f t="shared" si="71"/>
        <v>45439.519740338132</v>
      </c>
      <c r="J271" s="36" t="str">
        <f t="shared" si="72"/>
        <v/>
      </c>
      <c r="K271" s="24">
        <f t="shared" si="73"/>
        <v>23</v>
      </c>
      <c r="L271" s="24">
        <v>98</v>
      </c>
      <c r="M271" s="24">
        <f t="shared" si="74"/>
        <v>1026.7299999999998</v>
      </c>
      <c r="N271" s="25">
        <f t="shared" si="75"/>
        <v>45439.519740338132</v>
      </c>
      <c r="O271" s="25">
        <f t="shared" si="76"/>
        <v>45439.519740338132</v>
      </c>
      <c r="P271" s="25">
        <f t="shared" si="77"/>
        <v>45439.519740338132</v>
      </c>
      <c r="Q271" s="25"/>
    </row>
    <row r="272" spans="1:17" ht="14.25" customHeight="1" x14ac:dyDescent="0.25">
      <c r="A272" s="29" t="str">
        <f t="shared" si="69"/>
        <v/>
      </c>
      <c r="B272" s="3">
        <f t="shared" si="70"/>
        <v>1029.3699999999999</v>
      </c>
      <c r="C272" s="30">
        <v>2.64</v>
      </c>
      <c r="D272" s="31"/>
      <c r="E272" s="32" t="s">
        <v>365</v>
      </c>
      <c r="F272" s="40" t="s">
        <v>420</v>
      </c>
      <c r="G272" s="33"/>
      <c r="H272" s="34"/>
      <c r="I272" s="35">
        <f t="shared" si="71"/>
        <v>45439.524522946827</v>
      </c>
      <c r="J272" s="36" t="str">
        <f t="shared" si="72"/>
        <v/>
      </c>
      <c r="K272" s="24">
        <f t="shared" si="73"/>
        <v>23</v>
      </c>
      <c r="L272" s="24">
        <v>99</v>
      </c>
      <c r="M272" s="24">
        <f t="shared" si="74"/>
        <v>1029.3699999999999</v>
      </c>
      <c r="N272" s="25">
        <f t="shared" si="75"/>
        <v>45439.524522946827</v>
      </c>
      <c r="O272" s="25">
        <f t="shared" si="76"/>
        <v>45439.524522946827</v>
      </c>
      <c r="P272" s="25">
        <f t="shared" si="77"/>
        <v>45439.524522946827</v>
      </c>
      <c r="Q272" s="25"/>
    </row>
    <row r="273" spans="1:17" ht="14.25" customHeight="1" x14ac:dyDescent="0.25">
      <c r="A273" s="29" t="str">
        <f t="shared" si="69"/>
        <v/>
      </c>
      <c r="B273" s="3">
        <f t="shared" si="70"/>
        <v>1031.82</v>
      </c>
      <c r="C273" s="30">
        <v>2.4500000000000002</v>
      </c>
      <c r="D273" s="31"/>
      <c r="E273" s="32" t="s">
        <v>366</v>
      </c>
      <c r="F273" s="40" t="s">
        <v>420</v>
      </c>
      <c r="G273" s="33"/>
      <c r="H273" s="34"/>
      <c r="I273" s="35">
        <f t="shared" si="71"/>
        <v>45439.528961352626</v>
      </c>
      <c r="J273" s="36" t="str">
        <f t="shared" si="72"/>
        <v/>
      </c>
      <c r="K273" s="24">
        <f t="shared" si="73"/>
        <v>23</v>
      </c>
      <c r="L273" s="24">
        <v>100</v>
      </c>
      <c r="M273" s="24">
        <f t="shared" si="74"/>
        <v>1031.82</v>
      </c>
      <c r="N273" s="25">
        <f t="shared" si="75"/>
        <v>45439.528961352626</v>
      </c>
      <c r="O273" s="25">
        <f t="shared" si="76"/>
        <v>45439.528961352626</v>
      </c>
      <c r="P273" s="25">
        <f t="shared" si="77"/>
        <v>45439.528961352626</v>
      </c>
      <c r="Q273" s="25"/>
    </row>
    <row r="274" spans="1:17" ht="14.25" customHeight="1" x14ac:dyDescent="0.25">
      <c r="A274" s="29" t="str">
        <f t="shared" si="69"/>
        <v/>
      </c>
      <c r="B274" s="3">
        <f t="shared" si="70"/>
        <v>1033.99</v>
      </c>
      <c r="C274" s="30">
        <v>2.17</v>
      </c>
      <c r="D274" s="31"/>
      <c r="E274" s="32" t="s">
        <v>367</v>
      </c>
      <c r="F274" s="40" t="s">
        <v>423</v>
      </c>
      <c r="G274" s="33"/>
      <c r="H274" s="34"/>
      <c r="I274" s="35">
        <f t="shared" si="71"/>
        <v>45439.532892512048</v>
      </c>
      <c r="J274" s="36" t="str">
        <f t="shared" si="72"/>
        <v/>
      </c>
      <c r="K274" s="24">
        <f t="shared" si="73"/>
        <v>23</v>
      </c>
      <c r="L274" s="24">
        <v>101</v>
      </c>
      <c r="M274" s="24">
        <f t="shared" si="74"/>
        <v>1033.99</v>
      </c>
      <c r="N274" s="25">
        <f t="shared" si="75"/>
        <v>45439.532892512048</v>
      </c>
      <c r="O274" s="25">
        <f t="shared" si="76"/>
        <v>45439.532892512048</v>
      </c>
      <c r="P274" s="25">
        <f t="shared" si="77"/>
        <v>45439.532892512048</v>
      </c>
      <c r="Q274" s="25"/>
    </row>
    <row r="275" spans="1:17" ht="14.25" customHeight="1" x14ac:dyDescent="0.25">
      <c r="A275" s="29" t="str">
        <f t="shared" si="69"/>
        <v/>
      </c>
      <c r="B275" s="3">
        <f t="shared" si="70"/>
        <v>1038.72</v>
      </c>
      <c r="C275" s="30">
        <v>4.7300000000000004</v>
      </c>
      <c r="D275" s="31"/>
      <c r="E275" s="32" t="s">
        <v>368</v>
      </c>
      <c r="F275" s="40" t="s">
        <v>424</v>
      </c>
      <c r="G275" s="45"/>
      <c r="H275" s="34"/>
      <c r="I275" s="35">
        <f t="shared" si="71"/>
        <v>45439.54146135263</v>
      </c>
      <c r="J275" s="36" t="str">
        <f t="shared" si="72"/>
        <v/>
      </c>
      <c r="K275" s="24">
        <f t="shared" si="73"/>
        <v>23</v>
      </c>
      <c r="L275" s="24">
        <v>102</v>
      </c>
      <c r="M275" s="24">
        <f t="shared" si="74"/>
        <v>1038.72</v>
      </c>
      <c r="N275" s="25">
        <f t="shared" si="75"/>
        <v>45439.54146135263</v>
      </c>
      <c r="O275" s="25">
        <f t="shared" si="76"/>
        <v>45439.54146135263</v>
      </c>
      <c r="P275" s="25">
        <f t="shared" si="77"/>
        <v>45439.54146135263</v>
      </c>
      <c r="Q275" s="25"/>
    </row>
    <row r="276" spans="1:17" ht="17.399999999999999" x14ac:dyDescent="0.25">
      <c r="B276" s="3">
        <f t="shared" si="70"/>
        <v>1046.73</v>
      </c>
      <c r="C276" s="78">
        <v>8.01</v>
      </c>
      <c r="D276" s="79" t="s">
        <v>11</v>
      </c>
      <c r="E276" s="80" t="str">
        <f>VLOOKUP(initiales,diago,3,FALSE)</f>
        <v>Strasbourg</v>
      </c>
      <c r="F276" s="81">
        <f>heure_limite</f>
        <v>45439.833333333328</v>
      </c>
      <c r="G276" s="82"/>
      <c r="H276" s="83"/>
      <c r="I276" s="35">
        <f t="shared" si="71"/>
        <v>45439.555972222195</v>
      </c>
      <c r="J276" s="84"/>
      <c r="K276" s="24">
        <f t="shared" si="73"/>
        <v>23</v>
      </c>
      <c r="L276" s="24">
        <v>103</v>
      </c>
      <c r="M276" s="24">
        <f t="shared" si="74"/>
        <v>1046.73</v>
      </c>
      <c r="N276" s="25">
        <f t="shared" si="75"/>
        <v>45439.555972222195</v>
      </c>
      <c r="O276" s="25">
        <f t="shared" si="76"/>
        <v>45439.555972222195</v>
      </c>
      <c r="P276" s="25">
        <f t="shared" si="77"/>
        <v>45439.555972222195</v>
      </c>
    </row>
    <row r="277" spans="1:17" ht="55.2" customHeight="1" x14ac:dyDescent="0.25">
      <c r="A277" s="105" t="s">
        <v>64</v>
      </c>
      <c r="B277" s="105"/>
      <c r="C277" s="105"/>
      <c r="D277" s="105"/>
      <c r="E277" s="105"/>
      <c r="F277" s="105"/>
      <c r="G277" s="105"/>
      <c r="H277" s="105"/>
      <c r="I277" s="105"/>
      <c r="J277" s="105"/>
    </row>
  </sheetData>
  <sheetProtection selectLockedCells="1" selectUnlockedCells="1"/>
  <mergeCells count="20">
    <mergeCell ref="A277:J277"/>
    <mergeCell ref="G10:J10"/>
    <mergeCell ref="G11:J11"/>
    <mergeCell ref="A13:A14"/>
    <mergeCell ref="B13:C13"/>
    <mergeCell ref="E13:E14"/>
    <mergeCell ref="F13:F14"/>
    <mergeCell ref="G13:G14"/>
    <mergeCell ref="H13:H14"/>
    <mergeCell ref="I13:J14"/>
    <mergeCell ref="H1:J1"/>
    <mergeCell ref="E3:G3"/>
    <mergeCell ref="A5:E5"/>
    <mergeCell ref="G5:J5"/>
    <mergeCell ref="A6:E11"/>
    <mergeCell ref="F6:G6"/>
    <mergeCell ref="H6:J6"/>
    <mergeCell ref="G7:J7"/>
    <mergeCell ref="G8:J8"/>
    <mergeCell ref="G9:J9"/>
  </mergeCells>
  <phoneticPr fontId="19" type="noConversion"/>
  <conditionalFormatting sqref="B15 I15">
    <cfRule type="expression" dxfId="22" priority="5" stopIfTrue="1">
      <formula>$L15=1</formula>
    </cfRule>
    <cfRule type="expression" dxfId="21" priority="6" stopIfTrue="1">
      <formula>TRUE</formula>
    </cfRule>
  </conditionalFormatting>
  <conditionalFormatting sqref="C15:E15 G15:H15 J15 E275:G276 J275:J276">
    <cfRule type="expression" dxfId="20" priority="3" stopIfTrue="1">
      <formula>$L15=1</formula>
    </cfRule>
    <cfRule type="expression" dxfId="19" priority="4" stopIfTrue="1">
      <formula>TRUE</formula>
    </cfRule>
  </conditionalFormatting>
  <conditionalFormatting sqref="C16:H24">
    <cfRule type="expression" dxfId="18" priority="1" stopIfTrue="1">
      <formula>$L16=1</formula>
    </cfRule>
    <cfRule type="expression" dxfId="17" priority="2" stopIfTrue="1">
      <formula>TRUE</formula>
    </cfRule>
  </conditionalFormatting>
  <conditionalFormatting sqref="E25:E27 F25:F85 G25:H275 C25:D276 E29 E49:E73 E75:E89 F87 F89 E174:E179 F174:F237 E197:E237 E238:F258 F258:F275">
    <cfRule type="expression" dxfId="16" priority="12" stopIfTrue="1">
      <formula>TRUE</formula>
    </cfRule>
  </conditionalFormatting>
  <conditionalFormatting sqref="E30:E33 E35:E39 E41 E43 E45:E48 E179:E185 E187:E197">
    <cfRule type="expression" dxfId="15" priority="17" stopIfTrue="1">
      <formula>TRUE</formula>
    </cfRule>
  </conditionalFormatting>
  <conditionalFormatting sqref="E179:E185 E187:E197 E30:E33 E35:E39 E41 E43 E45:E48">
    <cfRule type="expression" dxfId="14" priority="16" stopIfTrue="1">
      <formula>$L32=1</formula>
    </cfRule>
  </conditionalFormatting>
  <conditionalFormatting sqref="E185:E186">
    <cfRule type="expression" dxfId="13" priority="48" stopIfTrue="1">
      <formula>#REF!=1</formula>
    </cfRule>
    <cfRule type="expression" dxfId="12" priority="49" stopIfTrue="1">
      <formula>TRUE</formula>
    </cfRule>
  </conditionalFormatting>
  <conditionalFormatting sqref="E186:E187 E258:E274">
    <cfRule type="expression" dxfId="11" priority="46" stopIfTrue="1">
      <formula>$L187=1</formula>
    </cfRule>
    <cfRule type="expression" dxfId="10" priority="47" stopIfTrue="1">
      <formula>TRUE</formula>
    </cfRule>
  </conditionalFormatting>
  <conditionalFormatting sqref="E274:E275">
    <cfRule type="expression" dxfId="9" priority="66" stopIfTrue="1">
      <formula>#REF!=1</formula>
    </cfRule>
    <cfRule type="expression" dxfId="8" priority="67" stopIfTrue="1">
      <formula>TRUE</formula>
    </cfRule>
  </conditionalFormatting>
  <conditionalFormatting sqref="E91:F174 H275:H276">
    <cfRule type="expression" dxfId="7" priority="7" stopIfTrue="1">
      <formula>$L91=1</formula>
    </cfRule>
    <cfRule type="expression" dxfId="6" priority="8" stopIfTrue="1">
      <formula>TRUE</formula>
    </cfRule>
  </conditionalFormatting>
  <conditionalFormatting sqref="F15">
    <cfRule type="expression" dxfId="5" priority="9" stopIfTrue="1">
      <formula>$L15=1</formula>
    </cfRule>
    <cfRule type="expression" dxfId="4" priority="10" stopIfTrue="1">
      <formula>TRUE</formula>
    </cfRule>
  </conditionalFormatting>
  <conditionalFormatting sqref="G25:H275 E174:E179 F174:F237 F258:F275 E25:E27 F25:F85 C25:D276 E29 E49:E73 E75:E89 F87 F89 E197:E237 E238:F258">
    <cfRule type="expression" dxfId="3" priority="11" stopIfTrue="1">
      <formula>$L25=1</formula>
    </cfRule>
  </conditionalFormatting>
  <conditionalFormatting sqref="I16:J275 B16:B276 I275:I276">
    <cfRule type="expression" dxfId="2" priority="13" stopIfTrue="1">
      <formula>($G16&gt;0.125)*($L16=1)</formula>
    </cfRule>
    <cfRule type="expression" dxfId="1" priority="14" stopIfTrue="1">
      <formula>$G16&gt;0.125</formula>
    </cfRule>
    <cfRule type="expression" dxfId="0" priority="15" stopIfTrue="1">
      <formula>$L16=1</formula>
    </cfRule>
  </conditionalFormatting>
  <printOptions horizontalCentered="1"/>
  <pageMargins left="0.19652777777777777" right="0.19652777777777777" top="0.35416666666666669" bottom="0.35416666666666669" header="0.51180555555555551" footer="0.51180555555555551"/>
  <pageSetup paperSize="9" scale="92" firstPageNumber="0" orientation="portrait" horizontalDpi="300" verticalDpi="300"/>
  <headerFooter alignWithMargins="0"/>
  <rowBreaks count="3" manualBreakCount="3">
    <brk id="55" max="16383" man="1"/>
    <brk id="94" max="16383" man="1"/>
    <brk id="141" max="16383" man="1"/>
  </row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12</vt:i4>
      </vt:variant>
    </vt:vector>
  </HeadingPairs>
  <TitlesOfParts>
    <vt:vector size="13" baseType="lpstr">
      <vt:lpstr>Fr-VF</vt:lpstr>
      <vt:lpstr>'Fr-VF'!délai</vt:lpstr>
      <vt:lpstr>'Fr-VF'!diago</vt:lpstr>
      <vt:lpstr>'Fr-VF'!Heure_arrivée</vt:lpstr>
      <vt:lpstr>'Fr-VF'!heure_départ</vt:lpstr>
      <vt:lpstr>'Fr-VF'!heure_limite</vt:lpstr>
      <vt:lpstr>'Fr-VF'!Impression_des_titres</vt:lpstr>
      <vt:lpstr>'Fr-VF'!initiales</vt:lpstr>
      <vt:lpstr>'Fr-VF'!km_arrivée</vt:lpstr>
      <vt:lpstr>'Fr-VF'!km_départ</vt:lpstr>
      <vt:lpstr>'Fr-VF'!ville_arrivée</vt:lpstr>
      <vt:lpstr>'Fr-VF'!ville_départ</vt:lpstr>
      <vt:lpstr>'Fr-VF'!Zone_d_impression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Stéphanie CALLUAUD</dc:creator>
  <cp:lastModifiedBy>Eric JABY</cp:lastModifiedBy>
  <dcterms:created xsi:type="dcterms:W3CDTF">2021-03-08T08:31:25Z</dcterms:created>
  <dcterms:modified xsi:type="dcterms:W3CDTF">2024-05-01T16:57:52Z</dcterms:modified>
</cp:coreProperties>
</file>