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ricj\OneDrive\Documents\"/>
    </mc:Choice>
  </mc:AlternateContent>
  <xr:revisionPtr revIDLastSave="0" documentId="13_ncr:1_{C2A58249-40D6-4983-9C58-62DF214952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r-VF" sheetId="1" r:id="rId1"/>
  </sheets>
  <definedNames>
    <definedName name="délai" localSheetId="0">'Fr-VF'!$G$7</definedName>
    <definedName name="délai">#REF!</definedName>
    <definedName name="diag" localSheetId="0">'Fr-VF'!#REF!</definedName>
    <definedName name="diag">#REF!</definedName>
    <definedName name="diago" localSheetId="0">'Fr-VF'!$R$15:$W$44</definedName>
    <definedName name="diago">#REF!</definedName>
    <definedName name="Heure_arrivée" localSheetId="0">'Fr-VF'!$I$222</definedName>
    <definedName name="Heure_arrivée">#REF!</definedName>
    <definedName name="heure_départ" localSheetId="0">'Fr-VF'!$G$5</definedName>
    <definedName name="heure_départ">#REF!</definedName>
    <definedName name="heure_limite" localSheetId="0">'Fr-VF'!$G$8</definedName>
    <definedName name="heure_limite">#REF!</definedName>
    <definedName name="_xlnm.Print_Titles" localSheetId="0">'Fr-VF'!$13:$14</definedName>
    <definedName name="initiales" localSheetId="0">'Fr-VF'!$G$1</definedName>
    <definedName name="initiales">#REF!</definedName>
    <definedName name="km_arrivée" localSheetId="0">'Fr-VF'!$C$222</definedName>
    <definedName name="km_arrivée">#REF!</definedName>
    <definedName name="km_départ" localSheetId="0">'Fr-VF'!$C$15</definedName>
    <definedName name="km_départ">#REF!</definedName>
    <definedName name="ville_arrivée" localSheetId="0">'Fr-VF'!$E$222</definedName>
    <definedName name="ville_arrivée">#REF!</definedName>
    <definedName name="ville_départ" localSheetId="0">'Fr-VF'!$E$15</definedName>
    <definedName name="ville_départ">#REF!</definedName>
    <definedName name="_xlnm.Print_Area" localSheetId="0">'Fr-VF'!$A$1:$J$224</definedName>
  </definedNames>
  <calcPr calcId="191029"/>
</workbook>
</file>

<file path=xl/calcChain.xml><?xml version="1.0" encoding="utf-8"?>
<calcChain xmlns="http://schemas.openxmlformats.org/spreadsheetml/2006/main">
  <c r="A109" i="1" l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J150" i="1"/>
  <c r="J116" i="1"/>
  <c r="J117" i="1"/>
  <c r="J118" i="1"/>
  <c r="J119" i="1"/>
  <c r="J120" i="1"/>
  <c r="J121" i="1"/>
  <c r="J122" i="1"/>
  <c r="J124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3" i="1"/>
  <c r="J144" i="1"/>
  <c r="J145" i="1"/>
  <c r="J146" i="1"/>
  <c r="J147" i="1"/>
  <c r="J148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7" i="1"/>
  <c r="J198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30" i="1"/>
  <c r="J31" i="1"/>
  <c r="J32" i="1"/>
  <c r="J33" i="1"/>
  <c r="J34" i="1"/>
  <c r="J35" i="1"/>
  <c r="J36" i="1"/>
  <c r="J37" i="1"/>
  <c r="J38" i="1"/>
  <c r="J40" i="1"/>
  <c r="J41" i="1"/>
  <c r="G7" i="1" l="1"/>
  <c r="A1" i="1" s="1"/>
  <c r="G10" i="1"/>
  <c r="G11" i="1"/>
  <c r="A15" i="1"/>
  <c r="E15" i="1"/>
  <c r="K16" i="1"/>
  <c r="N16" i="1" s="1"/>
  <c r="I16" i="1" s="1"/>
  <c r="M16" i="1"/>
  <c r="M17" i="1" s="1"/>
  <c r="M18" i="1" s="1"/>
  <c r="J21" i="1"/>
  <c r="J22" i="1"/>
  <c r="J23" i="1"/>
  <c r="J24" i="1"/>
  <c r="J25" i="1"/>
  <c r="J26" i="1"/>
  <c r="J27" i="1"/>
  <c r="J28" i="1"/>
  <c r="J29" i="1"/>
  <c r="J43" i="1"/>
  <c r="J44" i="1"/>
  <c r="J45" i="1"/>
  <c r="J46" i="1"/>
  <c r="J47" i="1"/>
  <c r="J48" i="1"/>
  <c r="J50" i="1"/>
  <c r="J51" i="1"/>
  <c r="J52" i="1"/>
  <c r="J53" i="1"/>
  <c r="J55" i="1"/>
  <c r="J56" i="1"/>
  <c r="J57" i="1"/>
  <c r="J58" i="1"/>
  <c r="J59" i="1"/>
  <c r="J60" i="1"/>
  <c r="J61" i="1"/>
  <c r="J62" i="1"/>
  <c r="J64" i="1"/>
  <c r="J65" i="1"/>
  <c r="J66" i="1"/>
  <c r="J68" i="1"/>
  <c r="J69" i="1"/>
  <c r="J70" i="1"/>
  <c r="J71" i="1"/>
  <c r="J72" i="1"/>
  <c r="J73" i="1"/>
  <c r="J74" i="1"/>
  <c r="J75" i="1"/>
  <c r="J77" i="1"/>
  <c r="J78" i="1"/>
  <c r="J79" i="1"/>
  <c r="J80" i="1"/>
  <c r="J82" i="1"/>
  <c r="J83" i="1"/>
  <c r="J84" i="1"/>
  <c r="J85" i="1"/>
  <c r="J86" i="1"/>
  <c r="J87" i="1"/>
  <c r="J88" i="1"/>
  <c r="J89" i="1"/>
  <c r="J90" i="1"/>
  <c r="J92" i="1"/>
  <c r="J93" i="1"/>
  <c r="J94" i="1"/>
  <c r="J95" i="1"/>
  <c r="J96" i="1"/>
  <c r="J97" i="1"/>
  <c r="J98" i="1"/>
  <c r="J99" i="1"/>
  <c r="J101" i="1"/>
  <c r="J102" i="1"/>
  <c r="J103" i="1"/>
  <c r="J104" i="1"/>
  <c r="J105" i="1"/>
  <c r="J107" i="1"/>
  <c r="J109" i="1"/>
  <c r="J110" i="1"/>
  <c r="J111" i="1"/>
  <c r="J112" i="1"/>
  <c r="J114" i="1"/>
  <c r="J115" i="1"/>
  <c r="E222" i="1"/>
  <c r="J42" i="1"/>
  <c r="J49" i="1"/>
  <c r="J63" i="1"/>
  <c r="J67" i="1"/>
  <c r="J81" i="1"/>
  <c r="J91" i="1"/>
  <c r="J113" i="1"/>
  <c r="B17" i="1" l="1"/>
  <c r="B16" i="1"/>
  <c r="G8" i="1"/>
  <c r="F222" i="1" s="1"/>
  <c r="E3" i="1"/>
  <c r="P16" i="1"/>
  <c r="A16" i="1" s="1"/>
  <c r="O16" i="1"/>
  <c r="B18" i="1"/>
  <c r="M19" i="1"/>
  <c r="K17" i="1"/>
  <c r="K18" i="1" s="1"/>
  <c r="K19" i="1" s="1"/>
  <c r="K20" i="1" s="1"/>
  <c r="K21" i="1" s="1"/>
  <c r="K22" i="1" s="1"/>
  <c r="K23" i="1" s="1"/>
  <c r="K24" i="1" s="1"/>
  <c r="K25" i="1" s="1"/>
  <c r="K26" i="1" s="1"/>
  <c r="K27" i="1" s="1"/>
  <c r="K28" i="1" s="1"/>
  <c r="K29" i="1" s="1"/>
  <c r="K30" i="1" l="1"/>
  <c r="K31" i="1" s="1"/>
  <c r="K32" i="1" s="1"/>
  <c r="K33" i="1" s="1"/>
  <c r="K34" i="1" s="1"/>
  <c r="K35" i="1" s="1"/>
  <c r="K36" i="1" s="1"/>
  <c r="K37" i="1" s="1"/>
  <c r="K38" i="1" s="1"/>
  <c r="K39" i="1" s="1"/>
  <c r="K40" i="1" s="1"/>
  <c r="K41" i="1" s="1"/>
  <c r="K42" i="1" s="1"/>
  <c r="K43" i="1" s="1"/>
  <c r="K44" i="1" s="1"/>
  <c r="K45" i="1" s="1"/>
  <c r="K46" i="1" s="1"/>
  <c r="K47" i="1" s="1"/>
  <c r="K48" i="1" s="1"/>
  <c r="K49" i="1" s="1"/>
  <c r="K50" i="1" s="1"/>
  <c r="K51" i="1" s="1"/>
  <c r="K52" i="1" s="1"/>
  <c r="K53" i="1" s="1"/>
  <c r="K54" i="1" s="1"/>
  <c r="K55" i="1" s="1"/>
  <c r="K56" i="1" s="1"/>
  <c r="K57" i="1" s="1"/>
  <c r="K58" i="1" s="1"/>
  <c r="K59" i="1" s="1"/>
  <c r="K60" i="1" s="1"/>
  <c r="M20" i="1"/>
  <c r="B19" i="1"/>
  <c r="N17" i="1"/>
  <c r="I17" i="1" s="1"/>
  <c r="K61" i="1" l="1"/>
  <c r="K62" i="1" s="1"/>
  <c r="B20" i="1"/>
  <c r="M21" i="1"/>
  <c r="O17" i="1"/>
  <c r="N18" i="1" s="1"/>
  <c r="I18" i="1" s="1"/>
  <c r="P17" i="1"/>
  <c r="A17" i="1" s="1"/>
  <c r="K63" i="1" l="1"/>
  <c r="K64" i="1" s="1"/>
  <c r="O18" i="1"/>
  <c r="N19" i="1" s="1"/>
  <c r="I19" i="1" s="1"/>
  <c r="P18" i="1"/>
  <c r="A18" i="1" s="1"/>
  <c r="M22" i="1"/>
  <c r="B21" i="1"/>
  <c r="K65" i="1" l="1"/>
  <c r="O19" i="1"/>
  <c r="N20" i="1" s="1"/>
  <c r="I20" i="1" s="1"/>
  <c r="P19" i="1"/>
  <c r="A19" i="1" s="1"/>
  <c r="M23" i="1"/>
  <c r="B22" i="1"/>
  <c r="K66" i="1" l="1"/>
  <c r="M24" i="1"/>
  <c r="B23" i="1"/>
  <c r="O20" i="1"/>
  <c r="P20" i="1"/>
  <c r="A20" i="1" s="1"/>
  <c r="K67" i="1" l="1"/>
  <c r="K68" i="1" s="1"/>
  <c r="K69" i="1" s="1"/>
  <c r="M25" i="1"/>
  <c r="B24" i="1"/>
  <c r="N21" i="1"/>
  <c r="I21" i="1" s="1"/>
  <c r="K70" i="1" l="1"/>
  <c r="M26" i="1"/>
  <c r="B25" i="1"/>
  <c r="O21" i="1"/>
  <c r="N22" i="1" s="1"/>
  <c r="I22" i="1" s="1"/>
  <c r="P21" i="1"/>
  <c r="A21" i="1" s="1"/>
  <c r="K71" i="1" l="1"/>
  <c r="K72" i="1" s="1"/>
  <c r="M27" i="1"/>
  <c r="B26" i="1"/>
  <c r="O22" i="1"/>
  <c r="N23" i="1" s="1"/>
  <c r="I23" i="1" s="1"/>
  <c r="P22" i="1"/>
  <c r="A22" i="1" s="1"/>
  <c r="K73" i="1" l="1"/>
  <c r="K74" i="1" s="1"/>
  <c r="K75" i="1" s="1"/>
  <c r="K76" i="1" s="1"/>
  <c r="K77" i="1" s="1"/>
  <c r="K78" i="1" s="1"/>
  <c r="M28" i="1"/>
  <c r="B27" i="1"/>
  <c r="O23" i="1"/>
  <c r="N24" i="1" s="1"/>
  <c r="I24" i="1" s="1"/>
  <c r="P23" i="1"/>
  <c r="K79" i="1" l="1"/>
  <c r="K80" i="1" s="1"/>
  <c r="O24" i="1"/>
  <c r="N25" i="1" s="1"/>
  <c r="I25" i="1" s="1"/>
  <c r="M29" i="1"/>
  <c r="M30" i="1" s="1"/>
  <c r="B28" i="1"/>
  <c r="P24" i="1"/>
  <c r="A23" i="1"/>
  <c r="K81" i="1" l="1"/>
  <c r="K82" i="1" s="1"/>
  <c r="K83" i="1" s="1"/>
  <c r="K84" i="1" s="1"/>
  <c r="K85" i="1" s="1"/>
  <c r="K86" i="1" s="1"/>
  <c r="K87" i="1" s="1"/>
  <c r="K88" i="1" s="1"/>
  <c r="K89" i="1" s="1"/>
  <c r="M31" i="1"/>
  <c r="B30" i="1"/>
  <c r="B29" i="1"/>
  <c r="O25" i="1"/>
  <c r="N26" i="1" s="1"/>
  <c r="I26" i="1" s="1"/>
  <c r="P25" i="1"/>
  <c r="A24" i="1"/>
  <c r="K90" i="1" l="1"/>
  <c r="K91" i="1" s="1"/>
  <c r="K92" i="1" s="1"/>
  <c r="K93" i="1" s="1"/>
  <c r="K94" i="1" s="1"/>
  <c r="K95" i="1" s="1"/>
  <c r="K96" i="1" s="1"/>
  <c r="K97" i="1" s="1"/>
  <c r="M32" i="1"/>
  <c r="B31" i="1"/>
  <c r="O26" i="1"/>
  <c r="N27" i="1" s="1"/>
  <c r="I27" i="1" s="1"/>
  <c r="P26" i="1"/>
  <c r="A25" i="1"/>
  <c r="K98" i="1" l="1"/>
  <c r="K99" i="1" s="1"/>
  <c r="K100" i="1" s="1"/>
  <c r="K101" i="1" s="1"/>
  <c r="K102" i="1" s="1"/>
  <c r="M33" i="1"/>
  <c r="B32" i="1"/>
  <c r="O27" i="1"/>
  <c r="N28" i="1" s="1"/>
  <c r="I28" i="1" s="1"/>
  <c r="A26" i="1"/>
  <c r="P27" i="1"/>
  <c r="K103" i="1" l="1"/>
  <c r="K104" i="1" s="1"/>
  <c r="K105" i="1" s="1"/>
  <c r="K106" i="1" s="1"/>
  <c r="K107" i="1" s="1"/>
  <c r="M34" i="1"/>
  <c r="B33" i="1"/>
  <c r="O28" i="1"/>
  <c r="N29" i="1" s="1"/>
  <c r="I29" i="1" s="1"/>
  <c r="A27" i="1"/>
  <c r="P28" i="1"/>
  <c r="K108" i="1" l="1"/>
  <c r="K109" i="1" s="1"/>
  <c r="K110" i="1" s="1"/>
  <c r="M35" i="1"/>
  <c r="B34" i="1"/>
  <c r="O29" i="1"/>
  <c r="A28" i="1"/>
  <c r="P29" i="1"/>
  <c r="K111" i="1" l="1"/>
  <c r="K112" i="1" s="1"/>
  <c r="K113" i="1" s="1"/>
  <c r="K114" i="1" s="1"/>
  <c r="K115" i="1" s="1"/>
  <c r="K116" i="1" s="1"/>
  <c r="K117" i="1" s="1"/>
  <c r="K118" i="1" s="1"/>
  <c r="K119" i="1" s="1"/>
  <c r="K120" i="1" s="1"/>
  <c r="K121" i="1" s="1"/>
  <c r="N30" i="1"/>
  <c r="I30" i="1" s="1"/>
  <c r="M36" i="1"/>
  <c r="B35" i="1"/>
  <c r="A29" i="1"/>
  <c r="K122" i="1" l="1"/>
  <c r="K123" i="1" s="1"/>
  <c r="K124" i="1" s="1"/>
  <c r="M37" i="1"/>
  <c r="B36" i="1"/>
  <c r="O30" i="1"/>
  <c r="N31" i="1" s="1"/>
  <c r="I31" i="1" s="1"/>
  <c r="P30" i="1"/>
  <c r="A30" i="1" s="1"/>
  <c r="K125" i="1" l="1"/>
  <c r="K126" i="1" s="1"/>
  <c r="K127" i="1" s="1"/>
  <c r="K128" i="1" s="1"/>
  <c r="K129" i="1" s="1"/>
  <c r="K130" i="1" s="1"/>
  <c r="K131" i="1" s="1"/>
  <c r="K132" i="1" s="1"/>
  <c r="K133" i="1" s="1"/>
  <c r="M38" i="1"/>
  <c r="B37" i="1"/>
  <c r="O31" i="1"/>
  <c r="N32" i="1" s="1"/>
  <c r="I32" i="1" s="1"/>
  <c r="P31" i="1"/>
  <c r="A31" i="1" s="1"/>
  <c r="K134" i="1" l="1"/>
  <c r="K135" i="1" s="1"/>
  <c r="K136" i="1" s="1"/>
  <c r="K137" i="1" s="1"/>
  <c r="K138" i="1" s="1"/>
  <c r="K139" i="1" s="1"/>
  <c r="M39" i="1"/>
  <c r="B38" i="1"/>
  <c r="O32" i="1"/>
  <c r="N33" i="1" s="1"/>
  <c r="I33" i="1" s="1"/>
  <c r="P32" i="1"/>
  <c r="A32" i="1" s="1"/>
  <c r="K140" i="1" l="1"/>
  <c r="K141" i="1" s="1"/>
  <c r="K142" i="1" s="1"/>
  <c r="K143" i="1" s="1"/>
  <c r="K144" i="1" s="1"/>
  <c r="K145" i="1" s="1"/>
  <c r="K146" i="1" s="1"/>
  <c r="K147" i="1" s="1"/>
  <c r="K148" i="1" s="1"/>
  <c r="M40" i="1"/>
  <c r="B39" i="1"/>
  <c r="O33" i="1"/>
  <c r="N34" i="1" s="1"/>
  <c r="I34" i="1" s="1"/>
  <c r="P33" i="1"/>
  <c r="A33" i="1" s="1"/>
  <c r="K149" i="1" l="1"/>
  <c r="K150" i="1" s="1"/>
  <c r="K151" i="1" s="1"/>
  <c r="K152" i="1" s="1"/>
  <c r="K153" i="1" s="1"/>
  <c r="K154" i="1" s="1"/>
  <c r="K155" i="1" s="1"/>
  <c r="K156" i="1" s="1"/>
  <c r="K157" i="1" s="1"/>
  <c r="K158" i="1" s="1"/>
  <c r="K159" i="1" s="1"/>
  <c r="K160" i="1" s="1"/>
  <c r="K161" i="1" s="1"/>
  <c r="K162" i="1" s="1"/>
  <c r="K163" i="1" s="1"/>
  <c r="K164" i="1" s="1"/>
  <c r="K165" i="1" s="1"/>
  <c r="K166" i="1" s="1"/>
  <c r="K167" i="1" s="1"/>
  <c r="K168" i="1" s="1"/>
  <c r="M41" i="1"/>
  <c r="B40" i="1"/>
  <c r="O34" i="1"/>
  <c r="N35" i="1" s="1"/>
  <c r="I35" i="1" s="1"/>
  <c r="P34" i="1"/>
  <c r="A34" i="1" s="1"/>
  <c r="K169" i="1" l="1"/>
  <c r="K170" i="1" s="1"/>
  <c r="K171" i="1" s="1"/>
  <c r="K172" i="1" s="1"/>
  <c r="K173" i="1" s="1"/>
  <c r="K174" i="1" s="1"/>
  <c r="K175" i="1" s="1"/>
  <c r="K176" i="1" s="1"/>
  <c r="K177" i="1" s="1"/>
  <c r="K178" i="1" s="1"/>
  <c r="K179" i="1" s="1"/>
  <c r="K180" i="1" s="1"/>
  <c r="K181" i="1" s="1"/>
  <c r="K182" i="1" s="1"/>
  <c r="K183" i="1" s="1"/>
  <c r="K184" i="1" s="1"/>
  <c r="K185" i="1" s="1"/>
  <c r="M42" i="1"/>
  <c r="B41" i="1"/>
  <c r="O35" i="1"/>
  <c r="N36" i="1" s="1"/>
  <c r="I36" i="1" s="1"/>
  <c r="P35" i="1"/>
  <c r="K186" i="1" l="1"/>
  <c r="K187" i="1" s="1"/>
  <c r="K188" i="1" s="1"/>
  <c r="M43" i="1"/>
  <c r="B42" i="1"/>
  <c r="O36" i="1"/>
  <c r="N37" i="1" s="1"/>
  <c r="I37" i="1" s="1"/>
  <c r="A35" i="1"/>
  <c r="P36" i="1"/>
  <c r="K189" i="1" l="1"/>
  <c r="K190" i="1" s="1"/>
  <c r="K191" i="1" s="1"/>
  <c r="M44" i="1"/>
  <c r="B43" i="1"/>
  <c r="O37" i="1"/>
  <c r="N38" i="1" s="1"/>
  <c r="I38" i="1" s="1"/>
  <c r="A36" i="1"/>
  <c r="P37" i="1"/>
  <c r="K192" i="1" l="1"/>
  <c r="K193" i="1" s="1"/>
  <c r="M45" i="1"/>
  <c r="B44" i="1"/>
  <c r="O38" i="1"/>
  <c r="N39" i="1" s="1"/>
  <c r="I39" i="1" s="1"/>
  <c r="A37" i="1"/>
  <c r="P38" i="1"/>
  <c r="K194" i="1" l="1"/>
  <c r="K195" i="1" s="1"/>
  <c r="K196" i="1" s="1"/>
  <c r="K197" i="1" s="1"/>
  <c r="M46" i="1"/>
  <c r="B45" i="1"/>
  <c r="O39" i="1"/>
  <c r="P39" i="1"/>
  <c r="A38" i="1"/>
  <c r="K198" i="1" l="1"/>
  <c r="K199" i="1" s="1"/>
  <c r="K200" i="1" s="1"/>
  <c r="K201" i="1" s="1"/>
  <c r="K202" i="1" s="1"/>
  <c r="K203" i="1" s="1"/>
  <c r="K204" i="1" s="1"/>
  <c r="K205" i="1" s="1"/>
  <c r="K206" i="1" s="1"/>
  <c r="K207" i="1" s="1"/>
  <c r="K208" i="1" s="1"/>
  <c r="M47" i="1"/>
  <c r="B46" i="1"/>
  <c r="N40" i="1"/>
  <c r="I40" i="1" s="1"/>
  <c r="J39" i="1"/>
  <c r="A39" i="1"/>
  <c r="K209" i="1" l="1"/>
  <c r="K210" i="1" s="1"/>
  <c r="K211" i="1" s="1"/>
  <c r="K212" i="1" s="1"/>
  <c r="K213" i="1" s="1"/>
  <c r="K214" i="1" s="1"/>
  <c r="K215" i="1" s="1"/>
  <c r="K216" i="1" s="1"/>
  <c r="K217" i="1" s="1"/>
  <c r="K218" i="1" s="1"/>
  <c r="K219" i="1" s="1"/>
  <c r="K220" i="1" s="1"/>
  <c r="K221" i="1" s="1"/>
  <c r="K222" i="1" s="1"/>
  <c r="P40" i="1"/>
  <c r="A40" i="1" s="1"/>
  <c r="M48" i="1"/>
  <c r="B47" i="1"/>
  <c r="O40" i="1"/>
  <c r="N41" i="1" s="1"/>
  <c r="P41" i="1" l="1"/>
  <c r="A41" i="1" s="1"/>
  <c r="I41" i="1"/>
  <c r="M49" i="1"/>
  <c r="B48" i="1"/>
  <c r="O41" i="1"/>
  <c r="N42" i="1" s="1"/>
  <c r="I42" i="1" s="1"/>
  <c r="P42" i="1" l="1"/>
  <c r="A42" i="1" s="1"/>
  <c r="M50" i="1"/>
  <c r="B49" i="1"/>
  <c r="O42" i="1"/>
  <c r="N43" i="1" s="1"/>
  <c r="P43" i="1" s="1"/>
  <c r="M51" i="1" l="1"/>
  <c r="B50" i="1"/>
  <c r="O43" i="1"/>
  <c r="N44" i="1" s="1"/>
  <c r="I43" i="1"/>
  <c r="A43" i="1"/>
  <c r="M52" i="1" l="1"/>
  <c r="B51" i="1"/>
  <c r="O44" i="1"/>
  <c r="N45" i="1" s="1"/>
  <c r="P45" i="1" s="1"/>
  <c r="I44" i="1"/>
  <c r="P44" i="1"/>
  <c r="A44" i="1" s="1"/>
  <c r="M53" i="1" l="1"/>
  <c r="B52" i="1"/>
  <c r="O45" i="1"/>
  <c r="N46" i="1" s="1"/>
  <c r="P46" i="1" s="1"/>
  <c r="I45" i="1"/>
  <c r="A45" i="1"/>
  <c r="M54" i="1" l="1"/>
  <c r="M55" i="1" s="1"/>
  <c r="B53" i="1"/>
  <c r="O46" i="1"/>
  <c r="N47" i="1" s="1"/>
  <c r="P47" i="1" s="1"/>
  <c r="I46" i="1"/>
  <c r="A46" i="1"/>
  <c r="M56" i="1" l="1"/>
  <c r="M57" i="1" s="1"/>
  <c r="B55" i="1"/>
  <c r="B54" i="1"/>
  <c r="O47" i="1"/>
  <c r="N48" i="1" s="1"/>
  <c r="P48" i="1" s="1"/>
  <c r="I47" i="1"/>
  <c r="A47" i="1"/>
  <c r="M58" i="1" l="1"/>
  <c r="B57" i="1"/>
  <c r="B56" i="1"/>
  <c r="O48" i="1"/>
  <c r="N49" i="1" s="1"/>
  <c r="P49" i="1" s="1"/>
  <c r="I48" i="1"/>
  <c r="A48" i="1"/>
  <c r="M59" i="1" l="1"/>
  <c r="M60" i="1" s="1"/>
  <c r="B58" i="1"/>
  <c r="O49" i="1"/>
  <c r="N50" i="1" s="1"/>
  <c r="P50" i="1" s="1"/>
  <c r="I49" i="1"/>
  <c r="A49" i="1"/>
  <c r="M61" i="1" l="1"/>
  <c r="B60" i="1"/>
  <c r="B59" i="1"/>
  <c r="O50" i="1"/>
  <c r="N51" i="1" s="1"/>
  <c r="P51" i="1" s="1"/>
  <c r="I50" i="1"/>
  <c r="A50" i="1"/>
  <c r="M62" i="1" l="1"/>
  <c r="M63" i="1" s="1"/>
  <c r="M64" i="1" s="1"/>
  <c r="B61" i="1"/>
  <c r="O51" i="1"/>
  <c r="N52" i="1" s="1"/>
  <c r="P52" i="1" s="1"/>
  <c r="I51" i="1"/>
  <c r="A51" i="1"/>
  <c r="M65" i="1" l="1"/>
  <c r="M66" i="1" s="1"/>
  <c r="M67" i="1" s="1"/>
  <c r="B64" i="1"/>
  <c r="B63" i="1"/>
  <c r="B62" i="1"/>
  <c r="O52" i="1"/>
  <c r="N53" i="1" s="1"/>
  <c r="P53" i="1" s="1"/>
  <c r="I52" i="1"/>
  <c r="A52" i="1"/>
  <c r="M68" i="1" l="1"/>
  <c r="B67" i="1"/>
  <c r="B65" i="1"/>
  <c r="O53" i="1"/>
  <c r="N54" i="1" s="1"/>
  <c r="P54" i="1" s="1"/>
  <c r="I53" i="1"/>
  <c r="A53" i="1"/>
  <c r="M69" i="1" l="1"/>
  <c r="M70" i="1" s="1"/>
  <c r="B68" i="1"/>
  <c r="B66" i="1"/>
  <c r="O54" i="1"/>
  <c r="N55" i="1" s="1"/>
  <c r="I54" i="1"/>
  <c r="A54" i="1"/>
  <c r="M71" i="1" l="1"/>
  <c r="M72" i="1" s="1"/>
  <c r="B70" i="1"/>
  <c r="B69" i="1"/>
  <c r="O55" i="1"/>
  <c r="N56" i="1" s="1"/>
  <c r="P55" i="1"/>
  <c r="I55" i="1"/>
  <c r="J54" i="1"/>
  <c r="M73" i="1" l="1"/>
  <c r="B72" i="1"/>
  <c r="B71" i="1"/>
  <c r="P56" i="1"/>
  <c r="A55" i="1"/>
  <c r="O56" i="1"/>
  <c r="N57" i="1" s="1"/>
  <c r="I56" i="1"/>
  <c r="A56" i="1"/>
  <c r="M74" i="1" l="1"/>
  <c r="B73" i="1"/>
  <c r="O57" i="1"/>
  <c r="N58" i="1" s="1"/>
  <c r="I57" i="1"/>
  <c r="P57" i="1"/>
  <c r="A57" i="1" s="1"/>
  <c r="M75" i="1" l="1"/>
  <c r="B74" i="1"/>
  <c r="O58" i="1"/>
  <c r="N59" i="1" s="1"/>
  <c r="I58" i="1"/>
  <c r="P58" i="1"/>
  <c r="A58" i="1" s="1"/>
  <c r="M76" i="1" l="1"/>
  <c r="B75" i="1"/>
  <c r="O59" i="1"/>
  <c r="N60" i="1" s="1"/>
  <c r="I59" i="1"/>
  <c r="P59" i="1"/>
  <c r="A59" i="1" s="1"/>
  <c r="M77" i="1" l="1"/>
  <c r="B76" i="1"/>
  <c r="O60" i="1"/>
  <c r="N61" i="1" s="1"/>
  <c r="P60" i="1"/>
  <c r="A60" i="1" s="1"/>
  <c r="I60" i="1"/>
  <c r="M78" i="1" l="1"/>
  <c r="M79" i="1" s="1"/>
  <c r="M80" i="1" s="1"/>
  <c r="B77" i="1"/>
  <c r="I61" i="1"/>
  <c r="P61" i="1"/>
  <c r="A61" i="1" s="1"/>
  <c r="O61" i="1"/>
  <c r="N62" i="1" s="1"/>
  <c r="M81" i="1" l="1"/>
  <c r="B80" i="1"/>
  <c r="B79" i="1"/>
  <c r="B78" i="1"/>
  <c r="O62" i="1"/>
  <c r="I62" i="1"/>
  <c r="P62" i="1"/>
  <c r="A62" i="1" s="1"/>
  <c r="M82" i="1" l="1"/>
  <c r="B81" i="1"/>
  <c r="N63" i="1"/>
  <c r="M83" i="1" l="1"/>
  <c r="B82" i="1"/>
  <c r="O63" i="1"/>
  <c r="N64" i="1" s="1"/>
  <c r="P63" i="1"/>
  <c r="I63" i="1"/>
  <c r="M84" i="1" l="1"/>
  <c r="B83" i="1"/>
  <c r="O64" i="1"/>
  <c r="N65" i="1" s="1"/>
  <c r="P64" i="1"/>
  <c r="A64" i="1" s="1"/>
  <c r="I64" i="1"/>
  <c r="A63" i="1"/>
  <c r="M85" i="1" l="1"/>
  <c r="B84" i="1"/>
  <c r="P65" i="1"/>
  <c r="A65" i="1" s="1"/>
  <c r="O65" i="1"/>
  <c r="N66" i="1" s="1"/>
  <c r="I65" i="1"/>
  <c r="M86" i="1" l="1"/>
  <c r="B85" i="1"/>
  <c r="O66" i="1"/>
  <c r="N67" i="1" s="1"/>
  <c r="P66" i="1"/>
  <c r="A66" i="1" s="1"/>
  <c r="I66" i="1"/>
  <c r="M87" i="1" l="1"/>
  <c r="B86" i="1"/>
  <c r="P67" i="1"/>
  <c r="A67" i="1" s="1"/>
  <c r="O67" i="1"/>
  <c r="N68" i="1" s="1"/>
  <c r="I67" i="1"/>
  <c r="M88" i="1" l="1"/>
  <c r="B87" i="1"/>
  <c r="O68" i="1"/>
  <c r="N69" i="1" s="1"/>
  <c r="I68" i="1"/>
  <c r="P68" i="1"/>
  <c r="A68" i="1" s="1"/>
  <c r="M89" i="1" l="1"/>
  <c r="B88" i="1"/>
  <c r="O69" i="1"/>
  <c r="I69" i="1"/>
  <c r="P69" i="1"/>
  <c r="M90" i="1" l="1"/>
  <c r="B89" i="1"/>
  <c r="N70" i="1"/>
  <c r="A69" i="1"/>
  <c r="M91" i="1" l="1"/>
  <c r="B90" i="1"/>
  <c r="O70" i="1"/>
  <c r="N71" i="1" s="1"/>
  <c r="P70" i="1"/>
  <c r="A70" i="1" s="1"/>
  <c r="I70" i="1"/>
  <c r="M92" i="1" l="1"/>
  <c r="B91" i="1"/>
  <c r="O71" i="1"/>
  <c r="N72" i="1" s="1"/>
  <c r="I71" i="1"/>
  <c r="P71" i="1"/>
  <c r="A71" i="1" s="1"/>
  <c r="M93" i="1" l="1"/>
  <c r="B92" i="1"/>
  <c r="O72" i="1"/>
  <c r="N73" i="1" s="1"/>
  <c r="I72" i="1"/>
  <c r="P72" i="1"/>
  <c r="A72" i="1" s="1"/>
  <c r="M94" i="1" l="1"/>
  <c r="B93" i="1"/>
  <c r="O73" i="1"/>
  <c r="N74" i="1" s="1"/>
  <c r="I73" i="1"/>
  <c r="P73" i="1"/>
  <c r="A73" i="1" s="1"/>
  <c r="M95" i="1" l="1"/>
  <c r="B94" i="1"/>
  <c r="O74" i="1"/>
  <c r="N75" i="1" s="1"/>
  <c r="I74" i="1"/>
  <c r="P74" i="1"/>
  <c r="A74" i="1" s="1"/>
  <c r="M96" i="1" l="1"/>
  <c r="B95" i="1"/>
  <c r="O75" i="1"/>
  <c r="N76" i="1" s="1"/>
  <c r="I75" i="1"/>
  <c r="P75" i="1"/>
  <c r="A75" i="1" s="1"/>
  <c r="M97" i="1" l="1"/>
  <c r="M98" i="1" s="1"/>
  <c r="B96" i="1"/>
  <c r="O76" i="1"/>
  <c r="I76" i="1"/>
  <c r="P76" i="1"/>
  <c r="A76" i="1" s="1"/>
  <c r="B98" i="1" l="1"/>
  <c r="M99" i="1"/>
  <c r="B97" i="1"/>
  <c r="N77" i="1"/>
  <c r="J76" i="1"/>
  <c r="M100" i="1" l="1"/>
  <c r="B99" i="1"/>
  <c r="O77" i="1"/>
  <c r="N78" i="1" s="1"/>
  <c r="I77" i="1"/>
  <c r="P77" i="1"/>
  <c r="A77" i="1" s="1"/>
  <c r="M101" i="1" l="1"/>
  <c r="B100" i="1"/>
  <c r="O78" i="1"/>
  <c r="N79" i="1" s="1"/>
  <c r="I78" i="1"/>
  <c r="P78" i="1"/>
  <c r="A78" i="1" s="1"/>
  <c r="M102" i="1" l="1"/>
  <c r="M103" i="1" s="1"/>
  <c r="B101" i="1"/>
  <c r="O79" i="1"/>
  <c r="P79" i="1"/>
  <c r="A79" i="1" s="1"/>
  <c r="I79" i="1"/>
  <c r="B103" i="1" l="1"/>
  <c r="M104" i="1"/>
  <c r="B102" i="1"/>
  <c r="N80" i="1"/>
  <c r="M105" i="1" l="1"/>
  <c r="B104" i="1"/>
  <c r="O80" i="1"/>
  <c r="N81" i="1" s="1"/>
  <c r="P80" i="1"/>
  <c r="A80" i="1" s="1"/>
  <c r="I80" i="1"/>
  <c r="M106" i="1" l="1"/>
  <c r="B105" i="1"/>
  <c r="O81" i="1"/>
  <c r="N82" i="1" s="1"/>
  <c r="I81" i="1"/>
  <c r="P81" i="1"/>
  <c r="A81" i="1" s="1"/>
  <c r="M107" i="1" l="1"/>
  <c r="M108" i="1" s="1"/>
  <c r="M109" i="1" s="1"/>
  <c r="M110" i="1" s="1"/>
  <c r="B106" i="1"/>
  <c r="O82" i="1"/>
  <c r="N83" i="1" s="1"/>
  <c r="I82" i="1"/>
  <c r="P82" i="1"/>
  <c r="M111" i="1" l="1"/>
  <c r="B110" i="1"/>
  <c r="B108" i="1"/>
  <c r="B107" i="1"/>
  <c r="P83" i="1"/>
  <c r="A83" i="1" s="1"/>
  <c r="A82" i="1"/>
  <c r="O83" i="1"/>
  <c r="N84" i="1" s="1"/>
  <c r="I83" i="1"/>
  <c r="M112" i="1" l="1"/>
  <c r="B111" i="1"/>
  <c r="B109" i="1"/>
  <c r="P84" i="1"/>
  <c r="A84" i="1" s="1"/>
  <c r="O84" i="1"/>
  <c r="N85" i="1" s="1"/>
  <c r="I84" i="1"/>
  <c r="M113" i="1" l="1"/>
  <c r="B112" i="1"/>
  <c r="O85" i="1"/>
  <c r="N86" i="1" s="1"/>
  <c r="I85" i="1"/>
  <c r="P85" i="1"/>
  <c r="M114" i="1" l="1"/>
  <c r="B113" i="1"/>
  <c r="P86" i="1"/>
  <c r="A86" i="1" s="1"/>
  <c r="A85" i="1"/>
  <c r="O86" i="1"/>
  <c r="N87" i="1" s="1"/>
  <c r="I86" i="1"/>
  <c r="M115" i="1" l="1"/>
  <c r="B114" i="1"/>
  <c r="O87" i="1"/>
  <c r="N88" i="1" s="1"/>
  <c r="I87" i="1"/>
  <c r="P87" i="1"/>
  <c r="A87" i="1" s="1"/>
  <c r="M116" i="1" l="1"/>
  <c r="B115" i="1"/>
  <c r="O88" i="1"/>
  <c r="N89" i="1" s="1"/>
  <c r="I88" i="1"/>
  <c r="P88" i="1"/>
  <c r="M117" i="1" l="1"/>
  <c r="B116" i="1"/>
  <c r="O89" i="1"/>
  <c r="N90" i="1" s="1"/>
  <c r="I89" i="1"/>
  <c r="P89" i="1"/>
  <c r="A88" i="1"/>
  <c r="P90" i="1" l="1"/>
  <c r="A90" i="1" s="1"/>
  <c r="M118" i="1"/>
  <c r="B117" i="1"/>
  <c r="O90" i="1"/>
  <c r="N91" i="1" s="1"/>
  <c r="I90" i="1"/>
  <c r="P91" i="1"/>
  <c r="A89" i="1"/>
  <c r="M119" i="1" l="1"/>
  <c r="B118" i="1"/>
  <c r="O91" i="1"/>
  <c r="N92" i="1" s="1"/>
  <c r="I91" i="1"/>
  <c r="A91" i="1"/>
  <c r="M120" i="1" l="1"/>
  <c r="B119" i="1"/>
  <c r="O92" i="1"/>
  <c r="N93" i="1" s="1"/>
  <c r="I92" i="1"/>
  <c r="P92" i="1"/>
  <c r="P93" i="1" s="1"/>
  <c r="M121" i="1" l="1"/>
  <c r="M122" i="1" s="1"/>
  <c r="M123" i="1" s="1"/>
  <c r="M124" i="1" s="1"/>
  <c r="B120" i="1"/>
  <c r="A92" i="1"/>
  <c r="O93" i="1"/>
  <c r="N94" i="1" s="1"/>
  <c r="I93" i="1"/>
  <c r="A93" i="1"/>
  <c r="B124" i="1" l="1"/>
  <c r="M125" i="1"/>
  <c r="B123" i="1"/>
  <c r="B122" i="1"/>
  <c r="B121" i="1"/>
  <c r="O94" i="1"/>
  <c r="N95" i="1" s="1"/>
  <c r="I94" i="1"/>
  <c r="P94" i="1"/>
  <c r="P95" i="1" s="1"/>
  <c r="M126" i="1" l="1"/>
  <c r="B125" i="1"/>
  <c r="A94" i="1"/>
  <c r="O95" i="1"/>
  <c r="N96" i="1" s="1"/>
  <c r="I95" i="1"/>
  <c r="A95" i="1"/>
  <c r="M127" i="1" l="1"/>
  <c r="B126" i="1"/>
  <c r="O96" i="1"/>
  <c r="N97" i="1" s="1"/>
  <c r="I96" i="1"/>
  <c r="P96" i="1"/>
  <c r="P97" i="1" s="1"/>
  <c r="M128" i="1" l="1"/>
  <c r="B127" i="1"/>
  <c r="A96" i="1"/>
  <c r="O97" i="1"/>
  <c r="I97" i="1"/>
  <c r="A97" i="1"/>
  <c r="M129" i="1" l="1"/>
  <c r="B128" i="1"/>
  <c r="N98" i="1"/>
  <c r="M130" i="1" l="1"/>
  <c r="B129" i="1"/>
  <c r="O98" i="1"/>
  <c r="N99" i="1" s="1"/>
  <c r="P98" i="1"/>
  <c r="I98" i="1"/>
  <c r="M131" i="1" l="1"/>
  <c r="B130" i="1"/>
  <c r="O99" i="1"/>
  <c r="N100" i="1" s="1"/>
  <c r="P99" i="1"/>
  <c r="I99" i="1"/>
  <c r="A98" i="1"/>
  <c r="P100" i="1" l="1"/>
  <c r="M132" i="1"/>
  <c r="M133" i="1" s="1"/>
  <c r="B131" i="1"/>
  <c r="O100" i="1"/>
  <c r="I100" i="1"/>
  <c r="A100" i="1"/>
  <c r="M134" i="1" l="1"/>
  <c r="B133" i="1"/>
  <c r="B132" i="1"/>
  <c r="N101" i="1"/>
  <c r="O101" i="1" s="1"/>
  <c r="N102" i="1" s="1"/>
  <c r="J100" i="1"/>
  <c r="I101" i="1"/>
  <c r="P101" i="1"/>
  <c r="P102" i="1" l="1"/>
  <c r="A102" i="1" s="1"/>
  <c r="M135" i="1"/>
  <c r="M136" i="1" s="1"/>
  <c r="B134" i="1"/>
  <c r="A101" i="1"/>
  <c r="O102" i="1"/>
  <c r="N103" i="1" s="1"/>
  <c r="I102" i="1"/>
  <c r="B136" i="1" l="1"/>
  <c r="M137" i="1"/>
  <c r="B135" i="1"/>
  <c r="O103" i="1"/>
  <c r="N104" i="1" s="1"/>
  <c r="I103" i="1"/>
  <c r="P103" i="1"/>
  <c r="A103" i="1" s="1"/>
  <c r="B137" i="1" l="1"/>
  <c r="M138" i="1"/>
  <c r="M139" i="1" s="1"/>
  <c r="M140" i="1" s="1"/>
  <c r="O104" i="1"/>
  <c r="N105" i="1" s="1"/>
  <c r="P104" i="1"/>
  <c r="I104" i="1"/>
  <c r="M141" i="1" l="1"/>
  <c r="B140" i="1"/>
  <c r="B139" i="1"/>
  <c r="B138" i="1"/>
  <c r="P105" i="1"/>
  <c r="A105" i="1" s="1"/>
  <c r="A104" i="1"/>
  <c r="O105" i="1"/>
  <c r="N106" i="1" s="1"/>
  <c r="I105" i="1"/>
  <c r="M142" i="1" l="1"/>
  <c r="B141" i="1"/>
  <c r="O106" i="1"/>
  <c r="P106" i="1"/>
  <c r="A106" i="1" s="1"/>
  <c r="I106" i="1"/>
  <c r="N107" i="1" l="1"/>
  <c r="J106" i="1"/>
  <c r="M143" i="1"/>
  <c r="B142" i="1"/>
  <c r="O107" i="1"/>
  <c r="N108" i="1" s="1"/>
  <c r="I107" i="1"/>
  <c r="P107" i="1"/>
  <c r="M144" i="1" l="1"/>
  <c r="B143" i="1"/>
  <c r="O108" i="1"/>
  <c r="N109" i="1" s="1"/>
  <c r="P108" i="1"/>
  <c r="A108" i="1" s="1"/>
  <c r="I108" i="1"/>
  <c r="A107" i="1"/>
  <c r="J108" i="1"/>
  <c r="M145" i="1" l="1"/>
  <c r="B144" i="1"/>
  <c r="O109" i="1"/>
  <c r="P109" i="1"/>
  <c r="I109" i="1"/>
  <c r="M146" i="1" l="1"/>
  <c r="B145" i="1"/>
  <c r="N110" i="1"/>
  <c r="M147" i="1" l="1"/>
  <c r="M148" i="1" s="1"/>
  <c r="M149" i="1" s="1"/>
  <c r="M150" i="1" s="1"/>
  <c r="M151" i="1" s="1"/>
  <c r="M152" i="1" s="1"/>
  <c r="B146" i="1"/>
  <c r="O110" i="1"/>
  <c r="N111" i="1" s="1"/>
  <c r="I110" i="1"/>
  <c r="P110" i="1"/>
  <c r="M153" i="1" l="1"/>
  <c r="B152" i="1"/>
  <c r="B148" i="1"/>
  <c r="B147" i="1"/>
  <c r="O111" i="1"/>
  <c r="N112" i="1" s="1"/>
  <c r="I111" i="1"/>
  <c r="P111" i="1"/>
  <c r="M154" i="1" l="1"/>
  <c r="B153" i="1"/>
  <c r="O112" i="1"/>
  <c r="N113" i="1" s="1"/>
  <c r="I112" i="1"/>
  <c r="P112" i="1"/>
  <c r="M155" i="1" l="1"/>
  <c r="B154" i="1"/>
  <c r="B149" i="1"/>
  <c r="O113" i="1"/>
  <c r="N114" i="1" s="1"/>
  <c r="I113" i="1"/>
  <c r="P113" i="1"/>
  <c r="M156" i="1" l="1"/>
  <c r="B155" i="1"/>
  <c r="B150" i="1"/>
  <c r="I114" i="1"/>
  <c r="O114" i="1"/>
  <c r="N115" i="1" s="1"/>
  <c r="P114" i="1"/>
  <c r="M157" i="1" l="1"/>
  <c r="B156" i="1"/>
  <c r="B151" i="1"/>
  <c r="O115" i="1"/>
  <c r="N116" i="1" s="1"/>
  <c r="I115" i="1"/>
  <c r="P115" i="1"/>
  <c r="M158" i="1" l="1"/>
  <c r="B157" i="1"/>
  <c r="P116" i="1"/>
  <c r="O116" i="1"/>
  <c r="N117" i="1" s="1"/>
  <c r="I116" i="1"/>
  <c r="M159" i="1" l="1"/>
  <c r="B158" i="1"/>
  <c r="O117" i="1"/>
  <c r="N118" i="1" s="1"/>
  <c r="I117" i="1"/>
  <c r="P117" i="1"/>
  <c r="P118" i="1" l="1"/>
  <c r="M160" i="1"/>
  <c r="B159" i="1"/>
  <c r="O118" i="1"/>
  <c r="N119" i="1" s="1"/>
  <c r="I118" i="1"/>
  <c r="M161" i="1" l="1"/>
  <c r="B160" i="1"/>
  <c r="O119" i="1"/>
  <c r="N120" i="1" s="1"/>
  <c r="I119" i="1"/>
  <c r="P119" i="1"/>
  <c r="P120" i="1" s="1"/>
  <c r="M162" i="1" l="1"/>
  <c r="B161" i="1"/>
  <c r="O120" i="1"/>
  <c r="N121" i="1" s="1"/>
  <c r="I120" i="1"/>
  <c r="M163" i="1" l="1"/>
  <c r="M164" i="1" s="1"/>
  <c r="M165" i="1" s="1"/>
  <c r="B162" i="1"/>
  <c r="O121" i="1"/>
  <c r="I121" i="1"/>
  <c r="P121" i="1"/>
  <c r="M166" i="1" l="1"/>
  <c r="M167" i="1" s="1"/>
  <c r="B165" i="1"/>
  <c r="B164" i="1"/>
  <c r="B163" i="1"/>
  <c r="N122" i="1"/>
  <c r="B167" i="1" l="1"/>
  <c r="M168" i="1"/>
  <c r="B166" i="1"/>
  <c r="O122" i="1"/>
  <c r="N123" i="1" s="1"/>
  <c r="P122" i="1"/>
  <c r="I122" i="1"/>
  <c r="M169" i="1" l="1"/>
  <c r="B168" i="1"/>
  <c r="O123" i="1"/>
  <c r="P123" i="1"/>
  <c r="I123" i="1"/>
  <c r="N124" i="1" l="1"/>
  <c r="J123" i="1"/>
  <c r="M170" i="1"/>
  <c r="B169" i="1"/>
  <c r="O124" i="1"/>
  <c r="N125" i="1" s="1"/>
  <c r="I124" i="1"/>
  <c r="P124" i="1"/>
  <c r="M171" i="1" l="1"/>
  <c r="B170" i="1"/>
  <c r="O125" i="1"/>
  <c r="P125" i="1"/>
  <c r="I125" i="1"/>
  <c r="M172" i="1" l="1"/>
  <c r="B171" i="1"/>
  <c r="N126" i="1"/>
  <c r="J125" i="1"/>
  <c r="O126" i="1"/>
  <c r="N127" i="1" s="1"/>
  <c r="I126" i="1"/>
  <c r="P126" i="1"/>
  <c r="M173" i="1" l="1"/>
  <c r="B172" i="1"/>
  <c r="P127" i="1"/>
  <c r="O127" i="1"/>
  <c r="N128" i="1" s="1"/>
  <c r="I127" i="1"/>
  <c r="M174" i="1" l="1"/>
  <c r="B173" i="1"/>
  <c r="P128" i="1"/>
  <c r="O128" i="1"/>
  <c r="N129" i="1" s="1"/>
  <c r="I128" i="1"/>
  <c r="M175" i="1" l="1"/>
  <c r="B174" i="1"/>
  <c r="O129" i="1"/>
  <c r="N130" i="1" s="1"/>
  <c r="I129" i="1"/>
  <c r="P129" i="1"/>
  <c r="P130" i="1" s="1"/>
  <c r="M176" i="1" l="1"/>
  <c r="B175" i="1"/>
  <c r="O130" i="1"/>
  <c r="N131" i="1" s="1"/>
  <c r="I130" i="1"/>
  <c r="M177" i="1" l="1"/>
  <c r="B176" i="1"/>
  <c r="O131" i="1"/>
  <c r="N132" i="1" s="1"/>
  <c r="I131" i="1"/>
  <c r="P131" i="1"/>
  <c r="M178" i="1" l="1"/>
  <c r="B177" i="1"/>
  <c r="O132" i="1"/>
  <c r="N133" i="1" s="1"/>
  <c r="I132" i="1"/>
  <c r="P132" i="1"/>
  <c r="M179" i="1" l="1"/>
  <c r="B178" i="1"/>
  <c r="I133" i="1"/>
  <c r="O133" i="1"/>
  <c r="N134" i="1" s="1"/>
  <c r="P133" i="1"/>
  <c r="M180" i="1" l="1"/>
  <c r="B179" i="1"/>
  <c r="O134" i="1"/>
  <c r="N135" i="1" s="1"/>
  <c r="I134" i="1"/>
  <c r="P134" i="1"/>
  <c r="P135" i="1" l="1"/>
  <c r="M181" i="1"/>
  <c r="B180" i="1"/>
  <c r="O135" i="1"/>
  <c r="N136" i="1" s="1"/>
  <c r="I135" i="1"/>
  <c r="M182" i="1" l="1"/>
  <c r="B181" i="1"/>
  <c r="O136" i="1"/>
  <c r="N137" i="1" s="1"/>
  <c r="P136" i="1"/>
  <c r="I136" i="1"/>
  <c r="M183" i="1" l="1"/>
  <c r="B182" i="1"/>
  <c r="O137" i="1"/>
  <c r="N138" i="1" s="1"/>
  <c r="P137" i="1"/>
  <c r="I137" i="1"/>
  <c r="M184" i="1" l="1"/>
  <c r="M185" i="1" s="1"/>
  <c r="B183" i="1"/>
  <c r="O138" i="1"/>
  <c r="N139" i="1" s="1"/>
  <c r="P138" i="1"/>
  <c r="I138" i="1"/>
  <c r="M186" i="1" l="1"/>
  <c r="B185" i="1"/>
  <c r="B184" i="1"/>
  <c r="O139" i="1"/>
  <c r="N140" i="1" s="1"/>
  <c r="P139" i="1"/>
  <c r="I139" i="1"/>
  <c r="M187" i="1" l="1"/>
  <c r="M188" i="1" s="1"/>
  <c r="B186" i="1"/>
  <c r="O140" i="1"/>
  <c r="N141" i="1" s="1"/>
  <c r="P140" i="1"/>
  <c r="P141" i="1" s="1"/>
  <c r="I140" i="1"/>
  <c r="M189" i="1" l="1"/>
  <c r="M190" i="1" s="1"/>
  <c r="B188" i="1"/>
  <c r="B187" i="1"/>
  <c r="O141" i="1"/>
  <c r="N142" i="1" s="1"/>
  <c r="I141" i="1"/>
  <c r="B190" i="1" l="1"/>
  <c r="M191" i="1"/>
  <c r="B189" i="1"/>
  <c r="O142" i="1"/>
  <c r="I142" i="1"/>
  <c r="P142" i="1"/>
  <c r="M192" i="1" l="1"/>
  <c r="M193" i="1" s="1"/>
  <c r="B191" i="1"/>
  <c r="N143" i="1"/>
  <c r="P143" i="1" s="1"/>
  <c r="J142" i="1"/>
  <c r="I143" i="1"/>
  <c r="O143" i="1" l="1"/>
  <c r="N144" i="1" s="1"/>
  <c r="B193" i="1"/>
  <c r="M194" i="1"/>
  <c r="B192" i="1"/>
  <c r="O144" i="1"/>
  <c r="N145" i="1" s="1"/>
  <c r="I144" i="1"/>
  <c r="P144" i="1"/>
  <c r="M195" i="1" l="1"/>
  <c r="M196" i="1" s="1"/>
  <c r="B194" i="1"/>
  <c r="P145" i="1"/>
  <c r="O145" i="1"/>
  <c r="N146" i="1" s="1"/>
  <c r="I145" i="1"/>
  <c r="B196" i="1" l="1"/>
  <c r="M197" i="1"/>
  <c r="B195" i="1"/>
  <c r="O146" i="1"/>
  <c r="N147" i="1" s="1"/>
  <c r="I146" i="1"/>
  <c r="P146" i="1"/>
  <c r="P147" i="1" s="1"/>
  <c r="M198" i="1" l="1"/>
  <c r="B197" i="1"/>
  <c r="O147" i="1"/>
  <c r="N148" i="1" s="1"/>
  <c r="I147" i="1"/>
  <c r="M199" i="1" l="1"/>
  <c r="B198" i="1"/>
  <c r="O148" i="1"/>
  <c r="N149" i="1" s="1"/>
  <c r="P148" i="1"/>
  <c r="I148" i="1"/>
  <c r="M200" i="1" l="1"/>
  <c r="B199" i="1"/>
  <c r="O149" i="1"/>
  <c r="N150" i="1" s="1"/>
  <c r="P149" i="1"/>
  <c r="I149" i="1"/>
  <c r="M201" i="1" l="1"/>
  <c r="B200" i="1"/>
  <c r="O150" i="1"/>
  <c r="N151" i="1" s="1"/>
  <c r="P150" i="1"/>
  <c r="I150" i="1"/>
  <c r="J149" i="1"/>
  <c r="M202" i="1" l="1"/>
  <c r="B201" i="1"/>
  <c r="O151" i="1"/>
  <c r="N152" i="1" s="1"/>
  <c r="P151" i="1"/>
  <c r="I151" i="1"/>
  <c r="P152" i="1" l="1"/>
  <c r="M203" i="1"/>
  <c r="M204" i="1" s="1"/>
  <c r="M205" i="1" s="1"/>
  <c r="B202" i="1"/>
  <c r="O152" i="1"/>
  <c r="N153" i="1" s="1"/>
  <c r="I152" i="1"/>
  <c r="M206" i="1" l="1"/>
  <c r="B205" i="1"/>
  <c r="B203" i="1"/>
  <c r="O153" i="1"/>
  <c r="N154" i="1" s="1"/>
  <c r="I153" i="1"/>
  <c r="P153" i="1"/>
  <c r="P154" i="1" l="1"/>
  <c r="M207" i="1"/>
  <c r="M208" i="1" s="1"/>
  <c r="B206" i="1"/>
  <c r="B204" i="1"/>
  <c r="O154" i="1"/>
  <c r="N155" i="1" s="1"/>
  <c r="I154" i="1"/>
  <c r="M209" i="1" l="1"/>
  <c r="B208" i="1"/>
  <c r="B207" i="1"/>
  <c r="O155" i="1"/>
  <c r="N156" i="1" s="1"/>
  <c r="I155" i="1"/>
  <c r="P155" i="1"/>
  <c r="P156" i="1" s="1"/>
  <c r="M210" i="1" l="1"/>
  <c r="B209" i="1"/>
  <c r="O156" i="1"/>
  <c r="N157" i="1" s="1"/>
  <c r="I156" i="1"/>
  <c r="M211" i="1" l="1"/>
  <c r="B210" i="1"/>
  <c r="O157" i="1"/>
  <c r="N158" i="1" s="1"/>
  <c r="I157" i="1"/>
  <c r="P157" i="1"/>
  <c r="P158" i="1" l="1"/>
  <c r="M212" i="1"/>
  <c r="B211" i="1"/>
  <c r="O158" i="1"/>
  <c r="N159" i="1" s="1"/>
  <c r="I158" i="1"/>
  <c r="B212" i="1" l="1"/>
  <c r="M213" i="1"/>
  <c r="O159" i="1"/>
  <c r="N160" i="1" s="1"/>
  <c r="I159" i="1"/>
  <c r="P159" i="1"/>
  <c r="P160" i="1" s="1"/>
  <c r="M214" i="1" l="1"/>
  <c r="B213" i="1"/>
  <c r="O160" i="1"/>
  <c r="N161" i="1" s="1"/>
  <c r="I160" i="1"/>
  <c r="M215" i="1" l="1"/>
  <c r="B214" i="1"/>
  <c r="O161" i="1"/>
  <c r="N162" i="1" s="1"/>
  <c r="I161" i="1"/>
  <c r="P161" i="1"/>
  <c r="P162" i="1" s="1"/>
  <c r="M216" i="1" l="1"/>
  <c r="B215" i="1"/>
  <c r="O162" i="1"/>
  <c r="N163" i="1" s="1"/>
  <c r="I162" i="1"/>
  <c r="M217" i="1" l="1"/>
  <c r="B216" i="1"/>
  <c r="O163" i="1"/>
  <c r="N164" i="1" s="1"/>
  <c r="I163" i="1"/>
  <c r="P163" i="1"/>
  <c r="M218" i="1" l="1"/>
  <c r="B217" i="1"/>
  <c r="O164" i="1"/>
  <c r="N165" i="1" s="1"/>
  <c r="I164" i="1"/>
  <c r="P164" i="1"/>
  <c r="M219" i="1" l="1"/>
  <c r="B218" i="1"/>
  <c r="O165" i="1"/>
  <c r="N166" i="1" s="1"/>
  <c r="I165" i="1"/>
  <c r="P165" i="1"/>
  <c r="M220" i="1" l="1"/>
  <c r="B219" i="1"/>
  <c r="P166" i="1"/>
  <c r="O166" i="1"/>
  <c r="N167" i="1" s="1"/>
  <c r="I166" i="1"/>
  <c r="M221" i="1" l="1"/>
  <c r="M222" i="1" s="1"/>
  <c r="B222" i="1" s="1"/>
  <c r="B220" i="1"/>
  <c r="O167" i="1"/>
  <c r="N168" i="1" s="1"/>
  <c r="I167" i="1"/>
  <c r="P167" i="1"/>
  <c r="B221" i="1" l="1"/>
  <c r="O168" i="1"/>
  <c r="N169" i="1" s="1"/>
  <c r="P168" i="1"/>
  <c r="I168" i="1"/>
  <c r="O169" i="1" l="1"/>
  <c r="N170" i="1" s="1"/>
  <c r="I169" i="1"/>
  <c r="P169" i="1"/>
  <c r="O170" i="1" l="1"/>
  <c r="N171" i="1" s="1"/>
  <c r="I170" i="1"/>
  <c r="P170" i="1"/>
  <c r="O171" i="1" l="1"/>
  <c r="N172" i="1" s="1"/>
  <c r="I171" i="1"/>
  <c r="P171" i="1"/>
  <c r="O172" i="1" l="1"/>
  <c r="N173" i="1" s="1"/>
  <c r="I172" i="1"/>
  <c r="P172" i="1"/>
  <c r="P173" i="1" l="1"/>
  <c r="O173" i="1"/>
  <c r="I173" i="1"/>
  <c r="N174" i="1" l="1"/>
  <c r="J173" i="1"/>
  <c r="P174" i="1" l="1"/>
  <c r="O174" i="1"/>
  <c r="N175" i="1" s="1"/>
  <c r="I174" i="1"/>
  <c r="O175" i="1" l="1"/>
  <c r="N176" i="1" s="1"/>
  <c r="I175" i="1"/>
  <c r="P175" i="1"/>
  <c r="O176" i="1" l="1"/>
  <c r="N177" i="1" s="1"/>
  <c r="I176" i="1"/>
  <c r="P176" i="1"/>
  <c r="O177" i="1" l="1"/>
  <c r="N178" i="1" s="1"/>
  <c r="P177" i="1"/>
  <c r="I177" i="1"/>
  <c r="P178" i="1" l="1"/>
  <c r="O178" i="1"/>
  <c r="N179" i="1" s="1"/>
  <c r="I178" i="1"/>
  <c r="O179" i="1" l="1"/>
  <c r="N180" i="1" s="1"/>
  <c r="P179" i="1"/>
  <c r="I179" i="1"/>
  <c r="P180" i="1" l="1"/>
  <c r="O180" i="1"/>
  <c r="N181" i="1" s="1"/>
  <c r="I180" i="1"/>
  <c r="O181" i="1" l="1"/>
  <c r="N182" i="1" s="1"/>
  <c r="I181" i="1"/>
  <c r="P181" i="1"/>
  <c r="P182" i="1" l="1"/>
  <c r="O182" i="1"/>
  <c r="N183" i="1" s="1"/>
  <c r="I182" i="1"/>
  <c r="P183" i="1" l="1"/>
  <c r="O183" i="1"/>
  <c r="N184" i="1" s="1"/>
  <c r="I183" i="1"/>
  <c r="O184" i="1" l="1"/>
  <c r="N185" i="1" s="1"/>
  <c r="I184" i="1"/>
  <c r="P184" i="1"/>
  <c r="O185" i="1" l="1"/>
  <c r="N186" i="1" s="1"/>
  <c r="I185" i="1"/>
  <c r="P185" i="1"/>
  <c r="O186" i="1" l="1"/>
  <c r="N187" i="1" s="1"/>
  <c r="I186" i="1"/>
  <c r="P186" i="1"/>
  <c r="P187" i="1" s="1"/>
  <c r="O187" i="1" l="1"/>
  <c r="N188" i="1" s="1"/>
  <c r="I187" i="1"/>
  <c r="O188" i="1" l="1"/>
  <c r="N189" i="1" s="1"/>
  <c r="I188" i="1"/>
  <c r="P188" i="1"/>
  <c r="P189" i="1" s="1"/>
  <c r="O189" i="1" l="1"/>
  <c r="N190" i="1" s="1"/>
  <c r="I189" i="1"/>
  <c r="O190" i="1" l="1"/>
  <c r="N191" i="1" s="1"/>
  <c r="I190" i="1"/>
  <c r="P190" i="1"/>
  <c r="O191" i="1" l="1"/>
  <c r="N192" i="1" s="1"/>
  <c r="I191" i="1"/>
  <c r="P191" i="1"/>
  <c r="O192" i="1" l="1"/>
  <c r="N193" i="1" s="1"/>
  <c r="I192" i="1"/>
  <c r="P192" i="1"/>
  <c r="O193" i="1" l="1"/>
  <c r="N194" i="1" s="1"/>
  <c r="P193" i="1"/>
  <c r="P194" i="1" s="1"/>
  <c r="I193" i="1"/>
  <c r="O194" i="1" l="1"/>
  <c r="N195" i="1" s="1"/>
  <c r="I194" i="1"/>
  <c r="O195" i="1" l="1"/>
  <c r="N196" i="1" s="1"/>
  <c r="I195" i="1"/>
  <c r="P195" i="1"/>
  <c r="O196" i="1" l="1"/>
  <c r="P196" i="1"/>
  <c r="I196" i="1"/>
  <c r="J196" i="1" l="1"/>
  <c r="N197" i="1"/>
  <c r="O197" i="1" l="1"/>
  <c r="N198" i="1" s="1"/>
  <c r="I197" i="1"/>
  <c r="P197" i="1"/>
  <c r="P198" i="1" s="1"/>
  <c r="O198" i="1" l="1"/>
  <c r="N199" i="1" s="1"/>
  <c r="I198" i="1"/>
  <c r="O199" i="1" l="1"/>
  <c r="I199" i="1"/>
  <c r="P199" i="1"/>
  <c r="N200" i="1" l="1"/>
  <c r="J199" i="1"/>
  <c r="O200" i="1" l="1"/>
  <c r="I200" i="1"/>
  <c r="P200" i="1"/>
  <c r="A200" i="1" s="1"/>
  <c r="N201" i="1" l="1"/>
  <c r="P201" i="1" s="1"/>
  <c r="A201" i="1" s="1"/>
  <c r="J200" i="1"/>
  <c r="O201" i="1"/>
  <c r="N202" i="1" s="1"/>
  <c r="I201" i="1"/>
  <c r="O202" i="1" l="1"/>
  <c r="N203" i="1" s="1"/>
  <c r="I202" i="1"/>
  <c r="P202" i="1"/>
  <c r="P203" i="1" l="1"/>
  <c r="A203" i="1" s="1"/>
  <c r="A202" i="1"/>
  <c r="O203" i="1"/>
  <c r="N204" i="1" s="1"/>
  <c r="I203" i="1"/>
  <c r="O204" i="1" l="1"/>
  <c r="N205" i="1" s="1"/>
  <c r="P204" i="1"/>
  <c r="I204" i="1"/>
  <c r="P205" i="1" l="1"/>
  <c r="A205" i="1" s="1"/>
  <c r="A204" i="1"/>
  <c r="O205" i="1"/>
  <c r="N206" i="1" s="1"/>
  <c r="I205" i="1"/>
  <c r="O206" i="1" l="1"/>
  <c r="N207" i="1" s="1"/>
  <c r="I206" i="1"/>
  <c r="P206" i="1"/>
  <c r="A206" i="1" s="1"/>
  <c r="P207" i="1" l="1"/>
  <c r="A207" i="1" s="1"/>
  <c r="O207" i="1"/>
  <c r="N208" i="1" s="1"/>
  <c r="I207" i="1"/>
  <c r="O208" i="1" l="1"/>
  <c r="N209" i="1" s="1"/>
  <c r="I208" i="1"/>
  <c r="P208" i="1"/>
  <c r="A208" i="1" s="1"/>
  <c r="O209" i="1" l="1"/>
  <c r="N210" i="1" s="1"/>
  <c r="I209" i="1"/>
  <c r="P209" i="1"/>
  <c r="A209" i="1" s="1"/>
  <c r="P210" i="1" l="1"/>
  <c r="A210" i="1" s="1"/>
  <c r="O210" i="1"/>
  <c r="N211" i="1" s="1"/>
  <c r="I210" i="1"/>
  <c r="O211" i="1" l="1"/>
  <c r="N212" i="1" s="1"/>
  <c r="I211" i="1"/>
  <c r="P211" i="1"/>
  <c r="P212" i="1" l="1"/>
  <c r="A212" i="1" s="1"/>
  <c r="A211" i="1"/>
  <c r="O212" i="1"/>
  <c r="N213" i="1" s="1"/>
  <c r="I212" i="1"/>
  <c r="O213" i="1" l="1"/>
  <c r="N214" i="1" s="1"/>
  <c r="I213" i="1"/>
  <c r="P213" i="1"/>
  <c r="P214" i="1" l="1"/>
  <c r="A214" i="1" s="1"/>
  <c r="A213" i="1"/>
  <c r="O214" i="1"/>
  <c r="N215" i="1" s="1"/>
  <c r="I214" i="1"/>
  <c r="O215" i="1" l="1"/>
  <c r="N216" i="1" s="1"/>
  <c r="I215" i="1"/>
  <c r="P215" i="1"/>
  <c r="P216" i="1" l="1"/>
  <c r="A216" i="1" s="1"/>
  <c r="A215" i="1"/>
  <c r="O216" i="1"/>
  <c r="N217" i="1" s="1"/>
  <c r="I216" i="1"/>
  <c r="O217" i="1" l="1"/>
  <c r="N218" i="1" s="1"/>
  <c r="I217" i="1"/>
  <c r="P217" i="1"/>
  <c r="A217" i="1" s="1"/>
  <c r="P218" i="1" l="1"/>
  <c r="A218" i="1" s="1"/>
  <c r="O218" i="1"/>
  <c r="N219" i="1" s="1"/>
  <c r="I218" i="1"/>
  <c r="O219" i="1" l="1"/>
  <c r="N220" i="1" s="1"/>
  <c r="I219" i="1"/>
  <c r="P219" i="1"/>
  <c r="A219" i="1" s="1"/>
  <c r="P220" i="1" l="1"/>
  <c r="A220" i="1" s="1"/>
  <c r="O220" i="1"/>
  <c r="N221" i="1" s="1"/>
  <c r="I220" i="1"/>
  <c r="O221" i="1" l="1"/>
  <c r="N222" i="1" s="1"/>
  <c r="I221" i="1"/>
  <c r="P221" i="1"/>
  <c r="A221" i="1" s="1"/>
  <c r="O222" i="1" l="1"/>
  <c r="P222" i="1"/>
  <c r="A222" i="1" s="1"/>
  <c r="I222" i="1"/>
  <c r="G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" authorId="0" shapeId="0" xr:uid="{00000000-0006-0000-0000-000001000000}">
      <text>
        <r>
          <rPr>
            <b/>
            <sz val="8"/>
            <color indexed="10"/>
            <rFont val="Tahoma"/>
            <family val="2"/>
          </rPr>
          <t>Saisir</t>
        </r>
        <r>
          <rPr>
            <b/>
            <sz val="8"/>
            <color indexed="8"/>
            <rFont val="Tahoma"/>
            <family val="2"/>
          </rPr>
          <t xml:space="preserve"> </t>
        </r>
        <r>
          <rPr>
            <sz val="8"/>
            <color indexed="8"/>
            <rFont val="Tahoma"/>
            <family val="2"/>
          </rPr>
          <t xml:space="preserve">les initiales de la Diagonale </t>
        </r>
        <r>
          <rPr>
            <sz val="8"/>
            <color indexed="12"/>
            <rFont val="Tahoma"/>
            <family val="2"/>
          </rPr>
          <t>(</t>
        </r>
        <r>
          <rPr>
            <b/>
            <sz val="8"/>
            <color indexed="12"/>
            <rFont val="Tahoma"/>
            <family val="2"/>
          </rPr>
          <t>DM</t>
        </r>
        <r>
          <rPr>
            <sz val="8"/>
            <color indexed="8"/>
            <rFont val="Tahoma"/>
            <family val="2"/>
          </rPr>
          <t xml:space="preserve">, </t>
        </r>
        <r>
          <rPr>
            <b/>
            <sz val="8"/>
            <color indexed="12"/>
            <rFont val="Tahoma"/>
            <family val="2"/>
          </rPr>
          <t>SH</t>
        </r>
        <r>
          <rPr>
            <sz val="8"/>
            <color indexed="8"/>
            <rFont val="Tahoma"/>
            <family val="2"/>
          </rPr>
          <t xml:space="preserve">, </t>
        </r>
        <r>
          <rPr>
            <b/>
            <sz val="8"/>
            <color indexed="12"/>
            <rFont val="Tahoma"/>
            <family val="2"/>
          </rPr>
          <t>BP</t>
        </r>
        <r>
          <rPr>
            <sz val="8"/>
            <color indexed="8"/>
            <rFont val="Tahoma"/>
            <family val="2"/>
          </rPr>
          <t>, …) ou de l'EuroDiagonale (</t>
        </r>
        <r>
          <rPr>
            <b/>
            <sz val="8"/>
            <color indexed="17"/>
            <rFont val="Tahoma"/>
            <family val="2"/>
          </rPr>
          <t>DC</t>
        </r>
        <r>
          <rPr>
            <sz val="8"/>
            <color indexed="8"/>
            <rFont val="Tahoma"/>
            <family val="2"/>
          </rPr>
          <t xml:space="preserve">, </t>
        </r>
        <r>
          <rPr>
            <b/>
            <sz val="8"/>
            <color indexed="17"/>
            <rFont val="Tahoma"/>
            <family val="2"/>
          </rPr>
          <t>LH</t>
        </r>
        <r>
          <rPr>
            <sz val="8"/>
            <color indexed="8"/>
            <rFont val="Tahoma"/>
            <family val="2"/>
          </rPr>
          <t xml:space="preserve">, </t>
        </r>
        <r>
          <rPr>
            <b/>
            <sz val="8"/>
            <color indexed="17"/>
            <rFont val="Tahoma"/>
            <family val="2"/>
          </rPr>
          <t>IB</t>
        </r>
        <r>
          <rPr>
            <sz val="8"/>
            <color indexed="8"/>
            <rFont val="Tahoma"/>
            <family val="2"/>
          </rPr>
          <t xml:space="preserve">, …).
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sz val="8"/>
            <color indexed="8"/>
            <rFont val="Tahoma"/>
            <family val="2"/>
          </rPr>
          <t xml:space="preserve">Note : concernant </t>
        </r>
        <r>
          <rPr>
            <b/>
            <sz val="8"/>
            <color indexed="8"/>
            <rFont val="Tahoma"/>
            <family val="2"/>
          </rPr>
          <t>Bari</t>
        </r>
        <r>
          <rPr>
            <sz val="8"/>
            <color indexed="8"/>
            <rFont val="Tahoma"/>
            <family val="2"/>
          </rPr>
          <t xml:space="preserve"> et </t>
        </r>
        <r>
          <rPr>
            <b/>
            <sz val="8"/>
            <color indexed="8"/>
            <rFont val="Tahoma"/>
            <family val="2"/>
          </rPr>
          <t>Budapest,</t>
        </r>
        <r>
          <rPr>
            <sz val="8"/>
            <color indexed="8"/>
            <rFont val="Tahoma"/>
            <family val="2"/>
          </rPr>
          <t xml:space="preserve"> les initiales sont : </t>
        </r>
        <r>
          <rPr>
            <b/>
            <sz val="8"/>
            <color indexed="17"/>
            <rFont val="Tahoma"/>
            <family val="2"/>
          </rPr>
          <t>I</t>
        </r>
        <r>
          <rPr>
            <sz val="8"/>
            <color indexed="8"/>
            <rFont val="Tahoma"/>
            <family val="2"/>
          </rPr>
          <t xml:space="preserve"> et </t>
        </r>
        <r>
          <rPr>
            <b/>
            <sz val="8"/>
            <color indexed="17"/>
            <rFont val="Tahoma"/>
            <family val="2"/>
          </rPr>
          <t>T</t>
        </r>
        <r>
          <rPr>
            <sz val="8"/>
            <color indexed="8"/>
            <rFont val="Tahoma"/>
            <family val="2"/>
          </rPr>
          <t xml:space="preserve"> respectivement.</t>
        </r>
      </text>
    </comment>
    <comment ref="H1" authorId="0" shapeId="0" xr:uid="{00000000-0006-0000-0000-000002000000}">
      <text>
        <r>
          <rPr>
            <b/>
            <sz val="8"/>
            <color indexed="10"/>
            <rFont val="Tahoma"/>
            <family val="2"/>
          </rPr>
          <t>Saisir</t>
        </r>
        <r>
          <rPr>
            <sz val="8"/>
            <color indexed="8"/>
            <rFont val="Tahoma"/>
            <family val="2"/>
          </rPr>
          <t xml:space="preserve"> le N° de
la Diagonale ou de l'EuroDiagonale.</t>
        </r>
      </text>
    </comment>
    <comment ref="A5" authorId="0" shapeId="0" xr:uid="{00000000-0006-0000-0000-000003000000}">
      <text>
        <r>
          <rPr>
            <b/>
            <sz val="8"/>
            <color indexed="10"/>
            <rFont val="Tahoma"/>
            <family val="2"/>
          </rPr>
          <t>Saisir</t>
        </r>
        <r>
          <rPr>
            <sz val="8"/>
            <color indexed="8"/>
            <rFont val="Tahoma"/>
            <family val="2"/>
          </rPr>
          <t xml:space="preserve"> les </t>
        </r>
        <r>
          <rPr>
            <b/>
            <sz val="8"/>
            <color indexed="8"/>
            <rFont val="Tahoma"/>
            <family val="2"/>
          </rPr>
          <t>Prénom</t>
        </r>
        <r>
          <rPr>
            <sz val="8"/>
            <color indexed="8"/>
            <rFont val="Tahoma"/>
            <family val="2"/>
          </rPr>
          <t xml:space="preserve"> et</t>
        </r>
        <r>
          <rPr>
            <b/>
            <sz val="8"/>
            <color indexed="8"/>
            <rFont val="Tahoma"/>
            <family val="2"/>
          </rPr>
          <t xml:space="preserve"> Nom</t>
        </r>
        <r>
          <rPr>
            <sz val="8"/>
            <color indexed="8"/>
            <rFont val="Tahoma"/>
            <family val="2"/>
          </rPr>
          <t xml:space="preserve"> du/des </t>
        </r>
        <r>
          <rPr>
            <b/>
            <sz val="8"/>
            <color indexed="8"/>
            <rFont val="Tahoma"/>
            <family val="2"/>
          </rPr>
          <t xml:space="preserve">participant(s)
</t>
        </r>
        <r>
          <rPr>
            <sz val="8"/>
            <color indexed="8"/>
            <rFont val="Tahoma"/>
            <family val="2"/>
          </rPr>
          <t>(</t>
        </r>
        <r>
          <rPr>
            <b/>
            <i/>
            <sz val="8"/>
            <color indexed="8"/>
            <rFont val="Tahoma"/>
            <family val="2"/>
          </rPr>
          <t>alt+entrée</t>
        </r>
        <r>
          <rPr>
            <sz val="8"/>
            <color indexed="8"/>
            <rFont val="Tahoma"/>
            <family val="2"/>
          </rPr>
          <t xml:space="preserve"> pour revenir à la ligne entre chaque Prénom / Nom)</t>
        </r>
      </text>
    </comment>
    <comment ref="F5" authorId="0" shapeId="0" xr:uid="{00000000-0006-0000-0000-000004000000}">
      <text>
        <r>
          <rPr>
            <b/>
            <sz val="8"/>
            <color indexed="10"/>
            <rFont val="Tahoma"/>
            <family val="2"/>
          </rPr>
          <t>Saisir</t>
        </r>
        <r>
          <rPr>
            <sz val="8"/>
            <color indexed="8"/>
            <rFont val="Tahoma"/>
            <family val="2"/>
          </rPr>
          <t xml:space="preserve"> la </t>
        </r>
        <r>
          <rPr>
            <u/>
            <sz val="8"/>
            <color indexed="8"/>
            <rFont val="Tahoma"/>
            <family val="2"/>
          </rPr>
          <t>date</t>
        </r>
        <r>
          <rPr>
            <sz val="8"/>
            <color indexed="8"/>
            <rFont val="Tahoma"/>
            <family val="2"/>
          </rPr>
          <t xml:space="preserve"> et </t>
        </r>
        <r>
          <rPr>
            <u/>
            <sz val="8"/>
            <color indexed="8"/>
            <rFont val="Tahoma"/>
            <family val="2"/>
          </rPr>
          <t>l'heure</t>
        </r>
        <r>
          <rPr>
            <sz val="8"/>
            <color indexed="8"/>
            <rFont val="Tahoma"/>
            <family val="2"/>
          </rPr>
          <t xml:space="preserve"> de départ sous la forme :
</t>
        </r>
        <r>
          <rPr>
            <b/>
            <sz val="8"/>
            <color indexed="12"/>
            <rFont val="Tahoma"/>
            <family val="2"/>
          </rPr>
          <t xml:space="preserve">jj/mm/aa hh:mm
</t>
        </r>
        <r>
          <rPr>
            <sz val="8"/>
            <color indexed="8"/>
            <rFont val="Tahoma"/>
            <family val="2"/>
          </rPr>
          <t xml:space="preserve">Exemple : </t>
        </r>
        <r>
          <rPr>
            <b/>
            <sz val="8"/>
            <color indexed="12"/>
            <rFont val="Tahoma"/>
            <family val="2"/>
          </rPr>
          <t>29/05/13 04:00</t>
        </r>
        <r>
          <rPr>
            <sz val="8"/>
            <color indexed="8"/>
            <rFont val="Tahoma"/>
            <family val="2"/>
          </rPr>
          <t xml:space="preserve"> pour le 29 mai 2013 à 04h00.
</t>
        </r>
        <r>
          <rPr>
            <b/>
            <sz val="8"/>
            <color indexed="12"/>
            <rFont val="Tahoma"/>
            <family val="2"/>
          </rPr>
          <t xml:space="preserve"> </t>
        </r>
        <r>
          <rPr>
            <b/>
            <sz val="8"/>
            <color indexed="10"/>
            <rFont val="Tahoma"/>
            <family val="2"/>
          </rPr>
          <t xml:space="preserve">Respectez l'espace entre la date et l'heure.
</t>
        </r>
        <r>
          <rPr>
            <sz val="8"/>
            <color indexed="12"/>
            <rFont val="Tahoma"/>
            <family val="2"/>
          </rPr>
          <t>jj/mm/aa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sz val="8"/>
            <color indexed="10"/>
            <rFont val="Tahoma"/>
            <family val="2"/>
          </rPr>
          <t>"espace"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sz val="8"/>
            <color indexed="12"/>
            <rFont val="Tahoma"/>
            <family val="2"/>
          </rPr>
          <t>hh:mm</t>
        </r>
      </text>
    </comment>
    <comment ref="H6" authorId="0" shapeId="0" xr:uid="{00000000-0006-0000-0000-000005000000}">
      <text>
        <r>
          <rPr>
            <sz val="10"/>
            <color indexed="8"/>
            <rFont val="Arial"/>
            <family val="2"/>
          </rPr>
          <t>Portable du capitaine de route</t>
        </r>
      </text>
    </comment>
    <comment ref="D13" authorId="0" shapeId="0" xr:uid="{00000000-0006-0000-0000-000006000000}">
      <text>
        <r>
          <rPr>
            <sz val="8"/>
            <color indexed="8"/>
            <rFont val="Tahoma"/>
            <family val="2"/>
          </rPr>
          <t xml:space="preserve">Deux lettres possibles :
</t>
        </r>
        <r>
          <rPr>
            <sz val="8"/>
            <color indexed="8"/>
            <rFont val="Tahoma"/>
            <family val="2"/>
          </rPr>
          <t xml:space="preserve">     •</t>
        </r>
        <r>
          <rPr>
            <b/>
            <sz val="8"/>
            <color indexed="8"/>
            <rFont val="Tahoma"/>
            <family val="2"/>
          </rPr>
          <t xml:space="preserve"> S</t>
        </r>
        <r>
          <rPr>
            <sz val="8"/>
            <color indexed="8"/>
            <rFont val="Tahoma"/>
            <family val="2"/>
          </rPr>
          <t xml:space="preserve"> pourSMS  ( SMS départ et SMS arrivée),
</t>
        </r>
        <r>
          <rPr>
            <sz val="8"/>
            <color indexed="8"/>
            <rFont val="Tahoma"/>
            <family val="2"/>
          </rPr>
          <t xml:space="preserve">     • </t>
        </r>
        <r>
          <rPr>
            <b/>
            <sz val="8"/>
            <color indexed="8"/>
            <rFont val="Tahoma"/>
            <family val="2"/>
          </rPr>
          <t>P</t>
        </r>
        <r>
          <rPr>
            <sz val="8"/>
            <color indexed="8"/>
            <rFont val="Tahoma"/>
            <family val="2"/>
          </rPr>
          <t xml:space="preserve"> pour </t>
        </r>
        <r>
          <rPr>
            <u/>
            <sz val="8"/>
            <color indexed="8"/>
            <rFont val="Tahoma"/>
            <family val="2"/>
          </rPr>
          <t>Pointage</t>
        </r>
        <r>
          <rPr>
            <sz val="8"/>
            <color indexed="8"/>
            <rFont val="Tahoma"/>
            <family val="2"/>
          </rPr>
          <t xml:space="preserve"> sur le carnet de route.
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sz val="8"/>
            <color indexed="8"/>
            <rFont val="Tahoma"/>
            <family val="2"/>
          </rPr>
          <t xml:space="preserve">Les règles sont les suivantes :
</t>
        </r>
        <r>
          <rPr>
            <sz val="8"/>
            <color indexed="8"/>
            <rFont val="Tahoma"/>
            <family val="2"/>
          </rPr>
          <t xml:space="preserve">    • </t>
        </r>
        <r>
          <rPr>
            <b/>
            <sz val="8"/>
            <color indexed="8"/>
            <rFont val="Tahoma"/>
            <family val="2"/>
          </rPr>
          <t>EuroDiagonales</t>
        </r>
        <r>
          <rPr>
            <sz val="8"/>
            <color indexed="8"/>
            <rFont val="Tahoma"/>
            <family val="2"/>
          </rPr>
          <t xml:space="preserve"> : au moins un Pointage par jour.
</t>
        </r>
        <r>
          <rPr>
            <sz val="8"/>
            <color indexed="8"/>
            <rFont val="Tahoma"/>
            <family val="2"/>
          </rPr>
          <t xml:space="preserve">    • </t>
        </r>
        <r>
          <rPr>
            <b/>
            <sz val="8"/>
            <color indexed="8"/>
            <rFont val="Tahoma"/>
            <family val="2"/>
          </rPr>
          <t>Diagonales</t>
        </r>
        <r>
          <rPr>
            <sz val="8"/>
            <color indexed="8"/>
            <rFont val="Tahoma"/>
            <family val="2"/>
          </rPr>
          <t xml:space="preserve"> :
</t>
        </r>
        <r>
          <rPr>
            <sz val="8"/>
            <color indexed="8"/>
            <rFont val="Tahoma"/>
            <family val="2"/>
          </rPr>
          <t xml:space="preserve">         o Le 1er </t>
        </r>
        <r>
          <rPr>
            <b/>
            <sz val="8"/>
            <color indexed="8"/>
            <rFont val="Tahoma"/>
            <family val="2"/>
          </rPr>
          <t>S</t>
        </r>
        <r>
          <rPr>
            <sz val="8"/>
            <color indexed="8"/>
            <rFont val="Tahoma"/>
            <family val="2"/>
          </rPr>
          <t xml:space="preserve"> (le SMS</t>
        </r>
        <r>
          <rPr>
            <u/>
            <sz val="8"/>
            <color indexed="8"/>
            <rFont val="Tahoma"/>
            <family val="2"/>
          </rPr>
          <t xml:space="preserve"> départ</t>
        </r>
        <r>
          <rPr>
            <sz val="8"/>
            <color indexed="8"/>
            <rFont val="Tahoma"/>
            <family val="2"/>
          </rPr>
          <t xml:space="preserve">) au plus à 50 km du départ,
</t>
        </r>
        <r>
          <rPr>
            <sz val="8"/>
            <color indexed="8"/>
            <rFont val="Tahoma"/>
            <family val="2"/>
          </rPr>
          <t xml:space="preserve">         o Le 2ème </t>
        </r>
        <r>
          <rPr>
            <b/>
            <sz val="8"/>
            <color indexed="8"/>
            <rFont val="Tahoma"/>
            <family val="2"/>
          </rPr>
          <t>S</t>
        </r>
        <r>
          <rPr>
            <sz val="8"/>
            <color indexed="8"/>
            <rFont val="Tahoma"/>
            <family val="2"/>
          </rPr>
          <t xml:space="preserve"> (le SMS</t>
        </r>
        <r>
          <rPr>
            <u/>
            <sz val="8"/>
            <color indexed="8"/>
            <rFont val="Tahoma"/>
            <family val="2"/>
          </rPr>
          <t xml:space="preserve"> arrivée</t>
        </r>
        <r>
          <rPr>
            <sz val="8"/>
            <color indexed="8"/>
            <rFont val="Tahoma"/>
            <family val="2"/>
          </rPr>
          <t xml:space="preserve">) à moins de 50 km de l’arrivée,
</t>
        </r>
        <r>
          <rPr>
            <sz val="8"/>
            <color indexed="8"/>
            <rFont val="Tahoma"/>
            <family val="2"/>
          </rPr>
          <t xml:space="preserve">         o Les </t>
        </r>
        <r>
          <rPr>
            <b/>
            <sz val="8"/>
            <color indexed="8"/>
            <rFont val="Tahoma"/>
            <family val="2"/>
          </rPr>
          <t>P</t>
        </r>
        <r>
          <rPr>
            <sz val="8"/>
            <color indexed="8"/>
            <rFont val="Tahoma"/>
            <family val="2"/>
          </rPr>
          <t xml:space="preserve"> (pointages sur le carnet de route) espacés au plus de 120 km,
</t>
        </r>
        <r>
          <rPr>
            <sz val="8"/>
            <color indexed="8"/>
            <rFont val="Tahoma"/>
            <family val="2"/>
          </rPr>
          <t xml:space="preserve">         o Le 1er </t>
        </r>
        <r>
          <rPr>
            <b/>
            <sz val="8"/>
            <color indexed="8"/>
            <rFont val="Tahoma"/>
            <family val="2"/>
          </rPr>
          <t>P</t>
        </r>
        <r>
          <rPr>
            <sz val="8"/>
            <color indexed="8"/>
            <rFont val="Tahoma"/>
            <family val="2"/>
          </rPr>
          <t xml:space="preserve"> peut être mis jusqu’à 120 km du 1er S ( SMS départ),
</t>
        </r>
        <r>
          <rPr>
            <sz val="8"/>
            <color indexed="8"/>
            <rFont val="Tahoma"/>
            <family val="2"/>
          </rPr>
          <t xml:space="preserve">         o Le dernier </t>
        </r>
        <r>
          <rPr>
            <b/>
            <sz val="8"/>
            <color indexed="8"/>
            <rFont val="Tahoma"/>
            <family val="2"/>
          </rPr>
          <t>P</t>
        </r>
        <r>
          <rPr>
            <sz val="8"/>
            <color indexed="8"/>
            <rFont val="Tahoma"/>
            <family val="2"/>
          </rPr>
          <t xml:space="preserve"> peut être mis jusqu’à 120 km du 2ème</t>
        </r>
        <r>
          <rPr>
            <b/>
            <sz val="8"/>
            <color indexed="8"/>
            <rFont val="Tahoma"/>
            <family val="2"/>
          </rPr>
          <t xml:space="preserve"> S</t>
        </r>
        <r>
          <rPr>
            <sz val="8"/>
            <color indexed="8"/>
            <rFont val="Tahoma"/>
            <family val="2"/>
          </rPr>
          <t xml:space="preserve"> (le SMS arrivée).</t>
        </r>
      </text>
    </comment>
    <comment ref="G13" authorId="0" shapeId="0" xr:uid="{00000000-0006-0000-0000-000007000000}">
      <text>
        <r>
          <rPr>
            <b/>
            <sz val="8"/>
            <color indexed="10"/>
            <rFont val="Tahoma"/>
            <family val="2"/>
          </rPr>
          <t>Saisir</t>
        </r>
        <r>
          <rPr>
            <sz val="8"/>
            <color indexed="8"/>
            <rFont val="Tahoma"/>
            <family val="2"/>
          </rPr>
          <t xml:space="preserve"> les pauses sous la forme : </t>
        </r>
        <r>
          <rPr>
            <b/>
            <sz val="8"/>
            <color indexed="12"/>
            <rFont val="Tahoma"/>
            <family val="2"/>
          </rPr>
          <t xml:space="preserve">h:mm
</t>
        </r>
        <r>
          <rPr>
            <b/>
            <sz val="8"/>
            <color indexed="8"/>
            <rFont val="Tahoma"/>
            <family val="2"/>
          </rPr>
          <t xml:space="preserve">
</t>
        </r>
        <r>
          <rPr>
            <sz val="8"/>
            <color indexed="8"/>
            <rFont val="Tahoma"/>
            <family val="2"/>
          </rPr>
          <t xml:space="preserve">Ex : </t>
        </r>
        <r>
          <rPr>
            <b/>
            <sz val="8"/>
            <color indexed="12"/>
            <rFont val="Tahoma"/>
            <family val="2"/>
          </rPr>
          <t>0:20</t>
        </r>
        <r>
          <rPr>
            <sz val="8"/>
            <color indexed="8"/>
            <rFont val="Tahoma"/>
            <family val="2"/>
          </rPr>
          <t xml:space="preserve"> pour une pause de 20 minutes.</t>
        </r>
      </text>
    </comment>
    <comment ref="H13" authorId="0" shapeId="0" xr:uid="{00000000-0006-0000-0000-000008000000}">
      <text>
        <r>
          <rPr>
            <b/>
            <sz val="8"/>
            <color indexed="10"/>
            <rFont val="Tahoma"/>
            <family val="2"/>
          </rPr>
          <t>Saisir</t>
        </r>
        <r>
          <rPr>
            <sz val="8"/>
            <color indexed="8"/>
            <rFont val="Tahoma"/>
            <family val="2"/>
          </rPr>
          <t xml:space="preserve"> la vitesse </t>
        </r>
        <r>
          <rPr>
            <u/>
            <sz val="8"/>
            <color indexed="8"/>
            <rFont val="Tahoma"/>
            <family val="2"/>
          </rPr>
          <t xml:space="preserve">sans l'unité
</t>
        </r>
        <r>
          <rPr>
            <sz val="8"/>
            <color indexed="8"/>
            <rFont val="Tahoma"/>
            <family val="2"/>
          </rPr>
          <t xml:space="preserve">
exemple : </t>
        </r>
        <r>
          <rPr>
            <b/>
            <sz val="8"/>
            <color indexed="12"/>
            <rFont val="Tahoma"/>
            <family val="2"/>
          </rPr>
          <t>19,4</t>
        </r>
        <r>
          <rPr>
            <sz val="8"/>
            <color indexed="8"/>
            <rFont val="Tahoma"/>
            <family val="2"/>
          </rPr>
          <t xml:space="preserve"> pour </t>
        </r>
        <r>
          <rPr>
            <b/>
            <sz val="8"/>
            <color indexed="8"/>
            <rFont val="Tahoma"/>
            <family val="2"/>
          </rPr>
          <t>19,4 km/h</t>
        </r>
        <r>
          <rPr>
            <sz val="8"/>
            <color indexed="8"/>
            <rFont val="Tahoma"/>
            <family val="2"/>
          </rPr>
          <t xml:space="preserve"> et uniquement quand elle change.
Si elle ne change pas, </t>
        </r>
        <r>
          <rPr>
            <u/>
            <sz val="8"/>
            <color indexed="8"/>
            <rFont val="Tahoma"/>
            <family val="2"/>
          </rPr>
          <t>inutile de la réécrire</t>
        </r>
        <r>
          <rPr>
            <sz val="8"/>
            <color indexed="8"/>
            <rFont val="Tahoma"/>
            <family val="2"/>
          </rPr>
          <t>.</t>
        </r>
      </text>
    </comment>
    <comment ref="C14" authorId="0" shapeId="0" xr:uid="{00000000-0006-0000-0000-000009000000}">
      <text>
        <r>
          <rPr>
            <b/>
            <sz val="8"/>
            <color indexed="10"/>
            <rFont val="Tahoma"/>
            <family val="2"/>
          </rPr>
          <t>Saisie</t>
        </r>
        <r>
          <rPr>
            <b/>
            <sz val="8"/>
            <color indexed="8"/>
            <rFont val="Tahoma"/>
            <family val="2"/>
          </rPr>
          <t xml:space="preserve"> </t>
        </r>
        <r>
          <rPr>
            <sz val="8"/>
            <color indexed="8"/>
            <rFont val="Tahoma"/>
            <family val="2"/>
          </rPr>
          <t xml:space="preserve">"simple" de la distance.
Ex : </t>
        </r>
        <r>
          <rPr>
            <b/>
            <sz val="8"/>
            <color indexed="12"/>
            <rFont val="Tahoma"/>
            <family val="2"/>
          </rPr>
          <t>20</t>
        </r>
        <r>
          <rPr>
            <sz val="8"/>
            <color indexed="8"/>
            <rFont val="Tahoma"/>
            <family val="2"/>
          </rPr>
          <t xml:space="preserve"> pour </t>
        </r>
        <r>
          <rPr>
            <b/>
            <sz val="8"/>
            <color indexed="8"/>
            <rFont val="Tahoma"/>
            <family val="2"/>
          </rPr>
          <t>20 km</t>
        </r>
      </text>
    </comment>
  </commentList>
</comments>
</file>

<file path=xl/sharedStrings.xml><?xml version="1.0" encoding="utf-8"?>
<sst xmlns="http://schemas.openxmlformats.org/spreadsheetml/2006/main" count="540" uniqueCount="392">
  <si>
    <t>HM</t>
  </si>
  <si>
    <t>Prénom et Nom des participants</t>
  </si>
  <si>
    <t>Départ le :</t>
  </si>
  <si>
    <r>
      <t>N° de téléphone portable</t>
    </r>
    <r>
      <rPr>
        <i/>
        <sz val="9"/>
        <rFont val="Arial"/>
        <family val="2"/>
      </rPr>
      <t>(facultatif) :</t>
    </r>
  </si>
  <si>
    <t>Délai :</t>
  </si>
  <si>
    <t>Arrivée au plus tard le :</t>
  </si>
  <si>
    <t>Marge prévue :</t>
  </si>
  <si>
    <t>Distance théorique :</t>
  </si>
  <si>
    <t>Distance prévue :</t>
  </si>
  <si>
    <t>Jour</t>
  </si>
  <si>
    <t>Distances</t>
  </si>
  <si>
    <t>S</t>
  </si>
  <si>
    <t>Localité</t>
  </si>
  <si>
    <r>
      <t>N°</t>
    </r>
    <r>
      <rPr>
        <sz val="10"/>
        <rFont val="Arial"/>
        <family val="2"/>
      </rPr>
      <t xml:space="preserve"> des routes</t>
    </r>
  </si>
  <si>
    <t>Arrêts</t>
  </si>
  <si>
    <r>
      <t xml:space="preserve">V
</t>
    </r>
    <r>
      <rPr>
        <b/>
        <sz val="7"/>
        <rFont val="Arial"/>
        <family val="2"/>
      </rPr>
      <t>km/h</t>
    </r>
  </si>
  <si>
    <r>
      <t>H</t>
    </r>
    <r>
      <rPr>
        <sz val="9"/>
        <rFont val="Arial"/>
        <family val="2"/>
      </rPr>
      <t xml:space="preserve">eures passage
</t>
    </r>
    <r>
      <rPr>
        <b/>
        <sz val="9"/>
        <rFont val="Arial"/>
        <family val="2"/>
      </rPr>
      <t>a</t>
    </r>
    <r>
      <rPr>
        <sz val="9"/>
        <rFont val="Arial"/>
        <family val="2"/>
      </rPr>
      <t xml:space="preserve">rrivée / </t>
    </r>
    <r>
      <rPr>
        <b/>
        <sz val="9"/>
        <rFont val="Arial"/>
        <family val="2"/>
      </rPr>
      <t>d</t>
    </r>
    <r>
      <rPr>
        <sz val="9"/>
        <rFont val="Arial"/>
        <family val="2"/>
      </rPr>
      <t>épart</t>
    </r>
  </si>
  <si>
    <t>cumul</t>
  </si>
  <si>
    <t>part.</t>
  </si>
  <si>
    <t>P</t>
  </si>
  <si>
    <t>DELAIS</t>
  </si>
  <si>
    <t>Distance théorique</t>
  </si>
  <si>
    <t>D912</t>
  </si>
  <si>
    <t>BS</t>
  </si>
  <si>
    <t>Brest</t>
  </si>
  <si>
    <t>Strasbourg</t>
  </si>
  <si>
    <t>SB</t>
  </si>
  <si>
    <t>BM</t>
  </si>
  <si>
    <t>Menton</t>
  </si>
  <si>
    <t>MB</t>
  </si>
  <si>
    <t>BP</t>
  </si>
  <si>
    <t>Perpignan</t>
  </si>
  <si>
    <t>PB</t>
  </si>
  <si>
    <t>DM</t>
  </si>
  <si>
    <t>Dunkerque</t>
  </si>
  <si>
    <t>MD</t>
  </si>
  <si>
    <t>DP</t>
  </si>
  <si>
    <t>PD</t>
  </si>
  <si>
    <t>DH</t>
  </si>
  <si>
    <t>Hendaye</t>
  </si>
  <si>
    <t>HD</t>
  </si>
  <si>
    <t>SP</t>
  </si>
  <si>
    <t>PS</t>
  </si>
  <si>
    <t>SH</t>
  </si>
  <si>
    <t>HS</t>
  </si>
  <si>
    <t>MH</t>
  </si>
  <si>
    <t>DC</t>
  </si>
  <si>
    <t>Copenhague</t>
  </si>
  <si>
    <t>CD</t>
  </si>
  <si>
    <t>ST</t>
  </si>
  <si>
    <t>Budapest</t>
  </si>
  <si>
    <t>TS</t>
  </si>
  <si>
    <t>MI</t>
  </si>
  <si>
    <t>Bari</t>
  </si>
  <si>
    <t>IM</t>
  </si>
  <si>
    <t>PM</t>
  </si>
  <si>
    <t>Malaga</t>
  </si>
  <si>
    <t>MP</t>
  </si>
  <si>
    <t>HL</t>
  </si>
  <si>
    <t>Lisbonne</t>
  </si>
  <si>
    <t>LH</t>
  </si>
  <si>
    <t>BI</t>
  </si>
  <si>
    <t>Inverness</t>
  </si>
  <si>
    <t>IB</t>
  </si>
  <si>
    <t xml:space="preserve">L'itinéraire décrit ci-dessus est sous l'entière responsabilité du candidat diagonaliste qui devra
se conformer aux dispositions du code de la route et veiller particulièrement à ce que les routes empruntées soient accessibles aux cyclistes.              </t>
  </si>
  <si>
    <t>Illkirch-Graffenstaden</t>
  </si>
  <si>
    <t>Eschau</t>
  </si>
  <si>
    <t>Plobsheim</t>
  </si>
  <si>
    <t>Erstein</t>
  </si>
  <si>
    <t>Bindernheim</t>
  </si>
  <si>
    <t>Sundhouse</t>
  </si>
  <si>
    <t>Schwobsheim</t>
  </si>
  <si>
    <t>Marckolsheim</t>
  </si>
  <si>
    <t>Artzenheim</t>
  </si>
  <si>
    <t>Kunheim</t>
  </si>
  <si>
    <t>Biesheim</t>
  </si>
  <si>
    <t>Volgelsheim</t>
  </si>
  <si>
    <t>Neuf-Brisach</t>
  </si>
  <si>
    <t>Weckolsheim</t>
  </si>
  <si>
    <t>Dessenheim</t>
  </si>
  <si>
    <t>Rustenhart</t>
  </si>
  <si>
    <t>Hirtzfelden</t>
  </si>
  <si>
    <t>Réguisheim</t>
  </si>
  <si>
    <t>Ensisheim</t>
  </si>
  <si>
    <t>Pulversheim</t>
  </si>
  <si>
    <t>Staffelfelden</t>
  </si>
  <si>
    <t>Cernay</t>
  </si>
  <si>
    <t>Aspach-Michelbach</t>
  </si>
  <si>
    <t>Guewenheim</t>
  </si>
  <si>
    <t>Sentheim</t>
  </si>
  <si>
    <t>Lauw</t>
  </si>
  <si>
    <t>Masevaux-Niederbruck</t>
  </si>
  <si>
    <t>Rougemont-le-Château</t>
  </si>
  <si>
    <t>Étueffont</t>
  </si>
  <si>
    <t>Éloie</t>
  </si>
  <si>
    <t>Sermamagny</t>
  </si>
  <si>
    <t>Évette-Salbert</t>
  </si>
  <si>
    <t>Errevet</t>
  </si>
  <si>
    <t>Plancher-Bas</t>
  </si>
  <si>
    <t>Champagney</t>
  </si>
  <si>
    <t>Ronchamp</t>
  </si>
  <si>
    <t>La Côte</t>
  </si>
  <si>
    <t>Roye</t>
  </si>
  <si>
    <t>Lure</t>
  </si>
  <si>
    <t>Amblans-et-Velotte</t>
  </si>
  <si>
    <t>Genevreuille</t>
  </si>
  <si>
    <t>Mollans</t>
  </si>
  <si>
    <t>Liévans</t>
  </si>
  <si>
    <t>Noroy-le-Bourg</t>
  </si>
  <si>
    <t>Colombe-lès-Vesoul</t>
  </si>
  <si>
    <t>Frotey-lès-Vesoul</t>
  </si>
  <si>
    <t>Vesoul</t>
  </si>
  <si>
    <t>Noidans-lès-Vesoul</t>
  </si>
  <si>
    <t>Mailley-et-Chazelot</t>
  </si>
  <si>
    <t>Grandvelle-et-le-Perrenot</t>
  </si>
  <si>
    <t>Villers-Chemin-et-Mont-lès-Étrelles</t>
  </si>
  <si>
    <t>Velleclaire</t>
  </si>
  <si>
    <t>Bucey-lès-Gy</t>
  </si>
  <si>
    <t>Gy</t>
  </si>
  <si>
    <t>Bonboillon</t>
  </si>
  <si>
    <t>Chancey</t>
  </si>
  <si>
    <t>Chaumercenne</t>
  </si>
  <si>
    <t>Pesmes</t>
  </si>
  <si>
    <t>Flammerans</t>
  </si>
  <si>
    <t>Auxonne</t>
  </si>
  <si>
    <t>Saint-Symphorien-sur-Saône</t>
  </si>
  <si>
    <t>Losne</t>
  </si>
  <si>
    <t>Seurre</t>
  </si>
  <si>
    <t>Chivres</t>
  </si>
  <si>
    <t>Écuelles</t>
  </si>
  <si>
    <t>Palleau</t>
  </si>
  <si>
    <t>Saint-Martin-en-Gâtinois</t>
  </si>
  <si>
    <t>Saint-Gervais-en-Vallière</t>
  </si>
  <si>
    <t>Saint-Loup-Géanges</t>
  </si>
  <si>
    <t>Demigny</t>
  </si>
  <si>
    <t>Chaudenay</t>
  </si>
  <si>
    <t>Chagny</t>
  </si>
  <si>
    <t>Remigny</t>
  </si>
  <si>
    <t>Cheilly-lès-Maranges</t>
  </si>
  <si>
    <t>Saint-Gilles</t>
  </si>
  <si>
    <t>Dennevy</t>
  </si>
  <si>
    <t>Saint-Léger-sur-Dheune</t>
  </si>
  <si>
    <t>Saint-Bérain-sur-Dheune</t>
  </si>
  <si>
    <t>Morey</t>
  </si>
  <si>
    <t>Saint-Julien-sur-Dheune</t>
  </si>
  <si>
    <t>Écuisses</t>
  </si>
  <si>
    <t>Montchanin</t>
  </si>
  <si>
    <t>Blanzy</t>
  </si>
  <si>
    <t>Montceau-les-Mines</t>
  </si>
  <si>
    <t>Sanvignes-les-Mines</t>
  </si>
  <si>
    <t>Perrecy-les-Forges</t>
  </si>
  <si>
    <t>Oudry</t>
  </si>
  <si>
    <t>Gueugnon</t>
  </si>
  <si>
    <t>Curdin</t>
  </si>
  <si>
    <t>Neuvy-Grandchamp</t>
  </si>
  <si>
    <t>Chalmoux</t>
  </si>
  <si>
    <t>Bourbon-Lancy</t>
  </si>
  <si>
    <t>Garnat-sur-Engièvre</t>
  </si>
  <si>
    <t>Chevagnes</t>
  </si>
  <si>
    <t>Lusigny</t>
  </si>
  <si>
    <t>Yzeure</t>
  </si>
  <si>
    <t>Moulins</t>
  </si>
  <si>
    <t>Neuvy</t>
  </si>
  <si>
    <t>Coulandon</t>
  </si>
  <si>
    <t>Souvigny</t>
  </si>
  <si>
    <t>Gipcy</t>
  </si>
  <si>
    <t>Saint-Hilaire</t>
  </si>
  <si>
    <t>Cosne-d'Allier</t>
  </si>
  <si>
    <t>Sauvagny</t>
  </si>
  <si>
    <t>Bizeneuille</t>
  </si>
  <si>
    <t>Désertines</t>
  </si>
  <si>
    <t>Montluçon</t>
  </si>
  <si>
    <t>Quinssaines</t>
  </si>
  <si>
    <t>Lamaids</t>
  </si>
  <si>
    <t>Nouhant</t>
  </si>
  <si>
    <t>Verneiges</t>
  </si>
  <si>
    <t>Auge</t>
  </si>
  <si>
    <t>Bord-Saint-Georges</t>
  </si>
  <si>
    <t>Gouzon</t>
  </si>
  <si>
    <t>Saint-Chabrais</t>
  </si>
  <si>
    <t>Chénérailles</t>
  </si>
  <si>
    <t>Moutier-d'Ahun</t>
  </si>
  <si>
    <t>Ahun</t>
  </si>
  <si>
    <t>Le Donzeil</t>
  </si>
  <si>
    <t>La Chapelle-Saint-Martial</t>
  </si>
  <si>
    <t>Pontarion</t>
  </si>
  <si>
    <t>Bourganeuf</t>
  </si>
  <si>
    <t>Saint-Amand-Jartoudeix</t>
  </si>
  <si>
    <t>Sauviat-sur-Vige</t>
  </si>
  <si>
    <t>Moissannes</t>
  </si>
  <si>
    <t>Saint-Léonard-de-Noblat</t>
  </si>
  <si>
    <t>Eybouleuf</t>
  </si>
  <si>
    <t>La Geneytouse</t>
  </si>
  <si>
    <t>Saint-Paul</t>
  </si>
  <si>
    <t>Saint-Hilaire-Bonneval</t>
  </si>
  <si>
    <t>Pierre-Buffière</t>
  </si>
  <si>
    <t>Château-Chervix</t>
  </si>
  <si>
    <t>Saint-Yrieix-la-Perche</t>
  </si>
  <si>
    <t>Sarlande</t>
  </si>
  <si>
    <t>Angoisse</t>
  </si>
  <si>
    <t>Lanouaille</t>
  </si>
  <si>
    <t>Saint-Médard-d'Excideuil</t>
  </si>
  <si>
    <t>Excideuil</t>
  </si>
  <si>
    <t>Saint-Martial-d'Albarède</t>
  </si>
  <si>
    <t>Saint-Pantaly-d'Excideuil</t>
  </si>
  <si>
    <t>Coulaures</t>
  </si>
  <si>
    <t>Mayac</t>
  </si>
  <si>
    <t>Savignac-les-Églises</t>
  </si>
  <si>
    <t>Saint-Vincent-sur-l'Isle</t>
  </si>
  <si>
    <t>Sarliac-sur-l'Isle</t>
  </si>
  <si>
    <t>Antonne-et-Trigonant</t>
  </si>
  <si>
    <t>Trélissac</t>
  </si>
  <si>
    <t>Périgueux</t>
  </si>
  <si>
    <t>Coulounieix-Chamiers</t>
  </si>
  <si>
    <t>Coursac</t>
  </si>
  <si>
    <t>Manzac-sur-Vern</t>
  </si>
  <si>
    <t>Villamblard</t>
  </si>
  <si>
    <t>Beleymas</t>
  </si>
  <si>
    <t>Eyraud-Crempse-Maurens</t>
  </si>
  <si>
    <t>Ginestet</t>
  </si>
  <si>
    <t>Prigonrieux</t>
  </si>
  <si>
    <t>La Force</t>
  </si>
  <si>
    <t>Saint-Pierre-d'Eyraud</t>
  </si>
  <si>
    <t>Gardonne</t>
  </si>
  <si>
    <t>Razac-de-Saussignac</t>
  </si>
  <si>
    <t>Ligueux</t>
  </si>
  <si>
    <t>Margueron</t>
  </si>
  <si>
    <t>Villeneuve-de-Duras</t>
  </si>
  <si>
    <t>Saint-Sernin</t>
  </si>
  <si>
    <t>Duras</t>
  </si>
  <si>
    <t>Saint-Pierre-sur-Dropt</t>
  </si>
  <si>
    <t>Lévignac-de-Guyenne</t>
  </si>
  <si>
    <t>Caubon-Saint-Sauveur</t>
  </si>
  <si>
    <t>Mauvezin-sur-Gupie</t>
  </si>
  <si>
    <t>Marmande</t>
  </si>
  <si>
    <t>Fourques-sur-Garonne</t>
  </si>
  <si>
    <t>Samazan</t>
  </si>
  <si>
    <t>Bouglon</t>
  </si>
  <si>
    <t>Casteljaloux</t>
  </si>
  <si>
    <t>Pompogne</t>
  </si>
  <si>
    <t>Houeillès</t>
  </si>
  <si>
    <t>Lubbon</t>
  </si>
  <si>
    <t>Losse</t>
  </si>
  <si>
    <t>Estigarde</t>
  </si>
  <si>
    <t>Saint-Justin</t>
  </si>
  <si>
    <t>Pouydesseaux</t>
  </si>
  <si>
    <t>Gaillères</t>
  </si>
  <si>
    <t>Mont-de-Marsan</t>
  </si>
  <si>
    <t>Saint-Pierre-du-Mont</t>
  </si>
  <si>
    <t>Saint-Perdon</t>
  </si>
  <si>
    <t>Campagne</t>
  </si>
  <si>
    <t>Meilhan</t>
  </si>
  <si>
    <t>Tartas</t>
  </si>
  <si>
    <t>Bégaar</t>
  </si>
  <si>
    <t>Pontonx-sur-l'Adour</t>
  </si>
  <si>
    <t>Saint-Vincent-de-Paul</t>
  </si>
  <si>
    <t>Dax</t>
  </si>
  <si>
    <t>Oeyreluy</t>
  </si>
  <si>
    <t>Tercis-les-Bains</t>
  </si>
  <si>
    <t>Heugas</t>
  </si>
  <si>
    <t>Saint-Lon-les-Mines</t>
  </si>
  <si>
    <t>Port-de-Lanne</t>
  </si>
  <si>
    <t>Bayonne</t>
  </si>
  <si>
    <t>Anglet</t>
  </si>
  <si>
    <t>Biarritz</t>
  </si>
  <si>
    <t>Bidart</t>
  </si>
  <si>
    <t>Guéthary</t>
  </si>
  <si>
    <t>Saint-Jean-de-Luz</t>
  </si>
  <si>
    <t>Ciboure</t>
  </si>
  <si>
    <t>Urrugne</t>
  </si>
  <si>
    <t>Eric JABY</t>
  </si>
  <si>
    <t>06 84 22 01 18</t>
  </si>
  <si>
    <t xml:space="preserve">Pistes cyclables le long du canal </t>
  </si>
  <si>
    <t>D468</t>
  </si>
  <si>
    <t>Voie romaine</t>
  </si>
  <si>
    <t>D1 bis, D2</t>
  </si>
  <si>
    <t>D2</t>
  </si>
  <si>
    <t>Voies communales, D2</t>
  </si>
  <si>
    <t>D34</t>
  </si>
  <si>
    <t>D34, Les berges du Doler</t>
  </si>
  <si>
    <t>Les berges du Doler</t>
  </si>
  <si>
    <t>Les berges du Doler, D466, D14b</t>
  </si>
  <si>
    <t>D14BI, D710</t>
  </si>
  <si>
    <t>D2, rues, D58</t>
  </si>
  <si>
    <t>D58, D23, rue de Sermamagny</t>
  </si>
  <si>
    <t>Rue d'Eloie, D465, D24</t>
  </si>
  <si>
    <t>D24, rue du Malsaucy, D56</t>
  </si>
  <si>
    <t>D219,</t>
  </si>
  <si>
    <t>D56, D4</t>
  </si>
  <si>
    <t>D4</t>
  </si>
  <si>
    <t>D4, D619</t>
  </si>
  <si>
    <t>D619</t>
  </si>
  <si>
    <t>D619, D64, D486, Avenue Carnot</t>
  </si>
  <si>
    <t>Av de la République, D619, RN19</t>
  </si>
  <si>
    <t xml:space="preserve">RN19, </t>
  </si>
  <si>
    <t>D13</t>
  </si>
  <si>
    <t>RN19, D13</t>
  </si>
  <si>
    <t>D13, D9, D301</t>
  </si>
  <si>
    <t>D13, rues</t>
  </si>
  <si>
    <t>D474</t>
  </si>
  <si>
    <t>D474, D12</t>
  </si>
  <si>
    <t>D12</t>
  </si>
  <si>
    <t>D112</t>
  </si>
  <si>
    <t>D20</t>
  </si>
  <si>
    <t>Quai de Saônes</t>
  </si>
  <si>
    <t>D20, Quai de Saônes</t>
  </si>
  <si>
    <t>Quai de Saônes, rues, D973, D12</t>
  </si>
  <si>
    <t>D12, D12B</t>
  </si>
  <si>
    <t>D5, D183</t>
  </si>
  <si>
    <t>D183</t>
  </si>
  <si>
    <t>D183, D62</t>
  </si>
  <si>
    <t>D62</t>
  </si>
  <si>
    <t>D62, Voie verte du  Canal du Centre</t>
  </si>
  <si>
    <t>Voie verte du  Canal du Centre</t>
  </si>
  <si>
    <t>Voie verte du  Canal du Centre, D974</t>
  </si>
  <si>
    <t>D974</t>
  </si>
  <si>
    <t>D974, Voie verte du  Canal du Centre</t>
  </si>
  <si>
    <t>Voie verte du  Canal du Centre, Quais, D119, D250</t>
  </si>
  <si>
    <t>D250</t>
  </si>
  <si>
    <t>D250, D119, D985, D60</t>
  </si>
  <si>
    <t>D60</t>
  </si>
  <si>
    <t>D60, rues</t>
  </si>
  <si>
    <t>Rue, D60, routes</t>
  </si>
  <si>
    <t>Rues, D973</t>
  </si>
  <si>
    <t>D973</t>
  </si>
  <si>
    <t>D973, D779</t>
  </si>
  <si>
    <t>D779</t>
  </si>
  <si>
    <t>D779, rues, D2009, D945</t>
  </si>
  <si>
    <t>D945</t>
  </si>
  <si>
    <t>D11</t>
  </si>
  <si>
    <t>D945, D134, D73, D11</t>
  </si>
  <si>
    <t>D11, D94</t>
  </si>
  <si>
    <t>D94</t>
  </si>
  <si>
    <t>D94, D2144</t>
  </si>
  <si>
    <t>D2144, D943, D745</t>
  </si>
  <si>
    <t>D745</t>
  </si>
  <si>
    <t>D100</t>
  </si>
  <si>
    <t>D100, D917, D100</t>
  </si>
  <si>
    <t>D100, D997, avenue, D997</t>
  </si>
  <si>
    <t>D997</t>
  </si>
  <si>
    <t>D997, D990, D55, routes</t>
  </si>
  <si>
    <t>routes, D13</t>
  </si>
  <si>
    <t>D13, D940, D941</t>
  </si>
  <si>
    <t>D941, D940, D941, D940, routes, D941</t>
  </si>
  <si>
    <t>D941</t>
  </si>
  <si>
    <t>D942,  chemin du pavé, D7b</t>
  </si>
  <si>
    <t>D7b, D19</t>
  </si>
  <si>
    <t>D19</t>
  </si>
  <si>
    <t>D19, D15</t>
  </si>
  <si>
    <t>D15, D19</t>
  </si>
  <si>
    <t>D19, D704, rues, D704</t>
  </si>
  <si>
    <t>D704</t>
  </si>
  <si>
    <t>D704, D705</t>
  </si>
  <si>
    <t>D705</t>
  </si>
  <si>
    <t>D705, N21</t>
  </si>
  <si>
    <t>N21</t>
  </si>
  <si>
    <t>N21, vélo route, D6089</t>
  </si>
  <si>
    <t>D6089, D6021</t>
  </si>
  <si>
    <t>D6021, D4</t>
  </si>
  <si>
    <t>D4, D4E4, D4</t>
  </si>
  <si>
    <t>D4, routes</t>
  </si>
  <si>
    <t>Routes C204, C203, D18, D235E2</t>
  </si>
  <si>
    <t>D235E2, D235</t>
  </si>
  <si>
    <t>D235, D708</t>
  </si>
  <si>
    <t>D708</t>
  </si>
  <si>
    <t>D708, route, D115</t>
  </si>
  <si>
    <t>D115, routes</t>
  </si>
  <si>
    <t>routes, rues, D813, D933E1, D933</t>
  </si>
  <si>
    <t>D933</t>
  </si>
  <si>
    <t>D933, D933N</t>
  </si>
  <si>
    <t>D933N</t>
  </si>
  <si>
    <t>D933N, D932</t>
  </si>
  <si>
    <t>D932, rues, D624</t>
  </si>
  <si>
    <t>D624, rues, EV3 Scandibérique</t>
  </si>
  <si>
    <t>EV3 scandibérique, D3, D351, route</t>
  </si>
  <si>
    <t>Avenue du Marsan, D365, avenue du Siougos</t>
  </si>
  <si>
    <t>Avenue, D364, route le long de la D824</t>
  </si>
  <si>
    <t>route le long de la D824, rue, D924E</t>
  </si>
  <si>
    <t>D924E, D380, Avenue 124</t>
  </si>
  <si>
    <t>route le long de la D824, D42E, D150</t>
  </si>
  <si>
    <t>D150, D27, D129</t>
  </si>
  <si>
    <t>D129, D947E, rues, D6</t>
  </si>
  <si>
    <t>D6, D344, rues</t>
  </si>
  <si>
    <t>Avenue, D6</t>
  </si>
  <si>
    <t>D6</t>
  </si>
  <si>
    <t>D6, D33, D6</t>
  </si>
  <si>
    <t>D6, D817, route des berges,puis des barthes, puis de l'Adour, D12, D74</t>
  </si>
  <si>
    <t>D74, D810, voies et rues, D810</t>
  </si>
  <si>
    <t>D810</t>
  </si>
  <si>
    <t>D810, rues, voies vertes</t>
  </si>
  <si>
    <t>voies vertes, D911, rues, D810</t>
  </si>
  <si>
    <t>D810, D912, D810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</si>
</sst>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dddd\ d\ mmmm&quot;, &quot;h\hmm"/>
    <numFmt numFmtId="165" formatCode="d&quot; jours et &quot;h&quot; heures&quot;"/>
    <numFmt numFmtId="166" formatCode="h&quot; heures et &quot;m&quot; minutes&quot;"/>
    <numFmt numFmtId="167" formatCode="General&quot; km&quot;"/>
    <numFmt numFmtId="168" formatCode="ddd\ d"/>
    <numFmt numFmtId="169" formatCode="h\hmm"/>
    <numFmt numFmtId="170" formatCode="&quot;Délai &quot;h\hmm&quot; !&quot;"/>
    <numFmt numFmtId="171" formatCode="h&quot;h&quot;mm"/>
  </numFmts>
  <fonts count="38" x14ac:knownFonts="1">
    <font>
      <sz val="10"/>
      <name val="Arial"/>
      <family val="2"/>
    </font>
    <font>
      <sz val="11"/>
      <name val="Arial"/>
      <family val="2"/>
    </font>
    <font>
      <b/>
      <sz val="22"/>
      <name val="Comic Sans MS"/>
      <family val="4"/>
    </font>
    <font>
      <b/>
      <sz val="14"/>
      <name val="Arial"/>
      <family val="2"/>
    </font>
    <font>
      <b/>
      <sz val="8"/>
      <color indexed="10"/>
      <name val="Tahoma"/>
      <family val="2"/>
    </font>
    <font>
      <b/>
      <sz val="8"/>
      <color indexed="8"/>
      <name val="Tahoma"/>
      <family val="2"/>
    </font>
    <font>
      <sz val="8"/>
      <color indexed="8"/>
      <name val="Tahoma"/>
      <family val="2"/>
    </font>
    <font>
      <b/>
      <sz val="8"/>
      <color indexed="12"/>
      <name val="Tahoma"/>
      <family val="2"/>
    </font>
    <font>
      <b/>
      <sz val="22"/>
      <name val="Arial"/>
      <family val="2"/>
    </font>
    <font>
      <b/>
      <sz val="18"/>
      <color indexed="10"/>
      <name val="Comic Sans MS"/>
      <family val="4"/>
    </font>
    <font>
      <b/>
      <sz val="10"/>
      <name val="Arial"/>
      <family val="2"/>
    </font>
    <font>
      <b/>
      <i/>
      <sz val="8"/>
      <color indexed="8"/>
      <name val="Tahoma"/>
      <family val="2"/>
    </font>
    <font>
      <u/>
      <sz val="8"/>
      <color indexed="8"/>
      <name val="Tahoma"/>
      <family val="2"/>
    </font>
    <font>
      <b/>
      <sz val="9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b/>
      <sz val="11"/>
      <color indexed="10"/>
      <name val="Arial"/>
      <family val="2"/>
    </font>
    <font>
      <b/>
      <sz val="11"/>
      <name val="Arial Black"/>
      <family val="2"/>
    </font>
    <font>
      <b/>
      <sz val="8"/>
      <name val="Arial"/>
      <family val="2"/>
    </font>
    <font>
      <sz val="10"/>
      <color indexed="48"/>
      <name val="Arial"/>
      <family val="2"/>
    </font>
    <font>
      <sz val="11"/>
      <color indexed="48"/>
      <name val="Arial"/>
      <family val="2"/>
    </font>
    <font>
      <b/>
      <sz val="11"/>
      <color indexed="48"/>
      <name val="Arial Black"/>
      <family val="2"/>
    </font>
    <font>
      <b/>
      <sz val="8"/>
      <color indexed="48"/>
      <name val="Arial"/>
      <family val="2"/>
    </font>
    <font>
      <sz val="8"/>
      <color indexed="48"/>
      <name val="Arial"/>
      <family val="2"/>
    </font>
    <font>
      <sz val="10"/>
      <color indexed="10"/>
      <name val="Arial"/>
      <family val="2"/>
    </font>
    <font>
      <sz val="11"/>
      <name val="Arial Black"/>
      <family val="2"/>
    </font>
    <font>
      <i/>
      <sz val="10"/>
      <color indexed="10"/>
      <name val="Arial"/>
      <family val="2"/>
    </font>
    <font>
      <sz val="12"/>
      <name val="Arial"/>
      <family val="2"/>
    </font>
    <font>
      <sz val="8"/>
      <color indexed="12"/>
      <name val="Tahoma"/>
      <family val="2"/>
    </font>
    <font>
      <sz val="8"/>
      <color indexed="10"/>
      <name val="Tahoma"/>
      <family val="2"/>
    </font>
    <font>
      <b/>
      <sz val="8"/>
      <color indexed="17"/>
      <name val="Tahoma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55"/>
        <bgColor indexed="23"/>
      </patternFill>
    </fill>
  </fills>
  <borders count="25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hair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9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4" borderId="2" xfId="0" applyFont="1" applyFill="1" applyBorder="1" applyAlignment="1">
      <alignment horizontal="left" vertical="center" indent="1"/>
    </xf>
    <xf numFmtId="0" fontId="0" fillId="2" borderId="3" xfId="0" applyFill="1" applyBorder="1" applyAlignment="1">
      <alignment horizontal="left" vertical="center" indent="1"/>
    </xf>
    <xf numFmtId="0" fontId="0" fillId="2" borderId="4" xfId="0" applyFill="1" applyBorder="1" applyAlignment="1">
      <alignment horizontal="left" vertical="center" indent="1"/>
    </xf>
    <xf numFmtId="0" fontId="0" fillId="2" borderId="5" xfId="0" applyFill="1" applyBorder="1" applyAlignment="1">
      <alignment horizontal="left" vertical="center" indent="1"/>
    </xf>
    <xf numFmtId="0" fontId="10" fillId="4" borderId="6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168" fontId="0" fillId="2" borderId="9" xfId="0" applyNumberForma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20" fillId="2" borderId="10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/>
    </xf>
    <xf numFmtId="169" fontId="0" fillId="2" borderId="10" xfId="0" applyNumberForma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169" fontId="18" fillId="2" borderId="0" xfId="0" applyNumberFormat="1" applyFont="1" applyFill="1" applyAlignment="1">
      <alignment horizontal="center" vertical="center"/>
    </xf>
    <xf numFmtId="0" fontId="18" fillId="0" borderId="0" xfId="0" applyFont="1" applyAlignment="1">
      <alignment vertical="center"/>
    </xf>
    <xf numFmtId="46" fontId="18" fillId="0" borderId="0" xfId="0" applyNumberFormat="1" applyFont="1" applyAlignment="1">
      <alignment vertical="center"/>
    </xf>
    <xf numFmtId="0" fontId="18" fillId="0" borderId="0" xfId="0" applyFont="1" applyAlignment="1">
      <alignment horizontal="center" vertical="center"/>
    </xf>
    <xf numFmtId="168" fontId="0" fillId="2" borderId="12" xfId="0" applyNumberFormat="1" applyFill="1" applyBorder="1" applyAlignment="1">
      <alignment horizontal="center" vertical="center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21" fillId="2" borderId="0" xfId="0" applyFont="1" applyFill="1" applyAlignment="1" applyProtection="1">
      <alignment horizontal="center" vertical="center" wrapText="1"/>
      <protection locked="0"/>
    </xf>
    <xf numFmtId="169" fontId="18" fillId="2" borderId="0" xfId="0" applyNumberFormat="1" applyFont="1" applyFill="1" applyAlignment="1" applyProtection="1">
      <alignment horizontal="center" vertical="center" wrapText="1"/>
      <protection locked="0"/>
    </xf>
    <xf numFmtId="0" fontId="18" fillId="2" borderId="0" xfId="0" applyFont="1" applyFill="1" applyAlignment="1" applyProtection="1">
      <alignment horizontal="center" vertical="center" wrapText="1"/>
      <protection locked="0"/>
    </xf>
    <xf numFmtId="169" fontId="0" fillId="2" borderId="0" xfId="0" applyNumberFormat="1" applyFill="1" applyAlignment="1">
      <alignment horizontal="center" vertical="center"/>
    </xf>
    <xf numFmtId="169" fontId="0" fillId="2" borderId="13" xfId="0" applyNumberFormat="1" applyFill="1" applyBorder="1" applyAlignment="1">
      <alignment horizontal="center" vertical="center"/>
    </xf>
    <xf numFmtId="0" fontId="0" fillId="2" borderId="0" xfId="0" applyFill="1" applyAlignment="1">
      <alignment vertical="center" wrapText="1"/>
    </xf>
    <xf numFmtId="169" fontId="22" fillId="2" borderId="0" xfId="0" applyNumberFormat="1" applyFont="1" applyFill="1" applyAlignment="1" applyProtection="1">
      <alignment horizontal="center" vertical="center" wrapText="1"/>
      <protection locked="0"/>
    </xf>
    <xf numFmtId="0" fontId="0" fillId="2" borderId="0" xfId="0" applyFill="1" applyAlignment="1" applyProtection="1">
      <alignment horizontal="left" vertical="center" wrapText="1"/>
      <protection locked="0"/>
    </xf>
    <xf numFmtId="0" fontId="23" fillId="2" borderId="0" xfId="0" applyFont="1" applyFill="1" applyAlignment="1">
      <alignment horizontal="center" vertical="center"/>
    </xf>
    <xf numFmtId="0" fontId="24" fillId="2" borderId="0" xfId="0" applyFont="1" applyFill="1" applyAlignment="1" applyProtection="1">
      <alignment horizontal="center" vertical="center" wrapText="1"/>
      <protection locked="0"/>
    </xf>
    <xf numFmtId="0" fontId="25" fillId="2" borderId="0" xfId="0" applyFont="1" applyFill="1" applyAlignment="1" applyProtection="1">
      <alignment horizontal="center" vertical="center" wrapText="1"/>
      <protection locked="0"/>
    </xf>
    <xf numFmtId="0" fontId="23" fillId="2" borderId="0" xfId="0" applyFont="1" applyFill="1" applyAlignment="1" applyProtection="1">
      <alignment horizontal="left" vertical="center" wrapText="1"/>
      <protection locked="0"/>
    </xf>
    <xf numFmtId="169" fontId="26" fillId="2" borderId="0" xfId="0" applyNumberFormat="1" applyFont="1" applyFill="1" applyAlignment="1" applyProtection="1">
      <alignment horizontal="center" vertical="center" wrapText="1"/>
      <protection locked="0"/>
    </xf>
    <xf numFmtId="0" fontId="27" fillId="2" borderId="0" xfId="0" applyFont="1" applyFill="1" applyAlignment="1" applyProtection="1">
      <alignment horizontal="center" vertical="center" wrapText="1"/>
      <protection locked="0"/>
    </xf>
    <xf numFmtId="169" fontId="23" fillId="2" borderId="13" xfId="0" applyNumberFormat="1" applyFont="1" applyFill="1" applyBorder="1" applyAlignment="1">
      <alignment horizontal="center" vertical="center"/>
    </xf>
    <xf numFmtId="169" fontId="22" fillId="5" borderId="0" xfId="0" applyNumberFormat="1" applyFont="1" applyFill="1" applyAlignment="1" applyProtection="1">
      <alignment horizontal="center" vertical="center" wrapText="1"/>
      <protection locked="0"/>
    </xf>
    <xf numFmtId="0" fontId="28" fillId="2" borderId="0" xfId="0" applyFont="1" applyFill="1" applyAlignment="1">
      <alignment horizontal="center" vertical="center"/>
    </xf>
    <xf numFmtId="0" fontId="10" fillId="2" borderId="0" xfId="0" applyFont="1" applyFill="1" applyAlignment="1" applyProtection="1">
      <alignment horizontal="left" vertical="center" wrapText="1"/>
      <protection locked="0"/>
    </xf>
    <xf numFmtId="0" fontId="22" fillId="2" borderId="0" xfId="0" applyFont="1" applyFill="1" applyAlignment="1" applyProtection="1">
      <alignment horizontal="center" vertical="center" wrapText="1"/>
      <protection locked="0"/>
    </xf>
    <xf numFmtId="169" fontId="10" fillId="2" borderId="13" xfId="0" applyNumberFormat="1" applyFont="1" applyFill="1" applyBorder="1" applyAlignment="1">
      <alignment horizontal="center" vertical="center"/>
    </xf>
    <xf numFmtId="49" fontId="0" fillId="2" borderId="0" xfId="0" applyNumberFormat="1" applyFill="1" applyAlignment="1" applyProtection="1">
      <alignment horizontal="left" vertical="center" wrapText="1"/>
      <protection locked="0"/>
    </xf>
    <xf numFmtId="0" fontId="29" fillId="2" borderId="0" xfId="0" applyFont="1" applyFill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21" fillId="2" borderId="14" xfId="0" applyFont="1" applyFill="1" applyBorder="1" applyAlignment="1" applyProtection="1">
      <alignment horizontal="center" vertical="center" wrapText="1"/>
      <protection locked="0"/>
    </xf>
    <xf numFmtId="0" fontId="20" fillId="2" borderId="14" xfId="0" applyFont="1" applyFill="1" applyBorder="1" applyAlignment="1">
      <alignment horizontal="center" vertical="center"/>
    </xf>
    <xf numFmtId="170" fontId="30" fillId="2" borderId="14" xfId="0" applyNumberFormat="1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8" fillId="2" borderId="14" xfId="0" applyFont="1" applyFill="1" applyBorder="1" applyAlignment="1" applyProtection="1">
      <alignment horizontal="center" vertical="center" wrapText="1"/>
      <protection locked="0"/>
    </xf>
    <xf numFmtId="0" fontId="1" fillId="6" borderId="0" xfId="0" applyFont="1" applyFill="1" applyAlignment="1" applyProtection="1">
      <alignment horizontal="center" vertical="center" wrapText="1"/>
      <protection locked="0"/>
    </xf>
    <xf numFmtId="0" fontId="21" fillId="6" borderId="0" xfId="0" applyFont="1" applyFill="1" applyAlignment="1" applyProtection="1">
      <alignment horizontal="center" vertical="center" wrapText="1"/>
      <protection locked="0"/>
    </xf>
    <xf numFmtId="171" fontId="36" fillId="6" borderId="0" xfId="0" applyNumberFormat="1" applyFont="1" applyFill="1" applyAlignment="1" applyProtection="1">
      <alignment horizontal="center" vertical="center" wrapText="1"/>
      <protection locked="0"/>
    </xf>
    <xf numFmtId="0" fontId="36" fillId="6" borderId="0" xfId="0" applyFont="1" applyFill="1" applyAlignment="1" applyProtection="1">
      <alignment horizontal="center" vertical="center" wrapText="1"/>
      <protection locked="0"/>
    </xf>
    <xf numFmtId="20" fontId="18" fillId="2" borderId="0" xfId="0" applyNumberFormat="1" applyFont="1" applyFill="1" applyAlignment="1" applyProtection="1">
      <alignment horizontal="center" vertical="center" wrapText="1"/>
      <protection locked="0"/>
    </xf>
    <xf numFmtId="0" fontId="0" fillId="2" borderId="10" xfId="0" applyFill="1" applyBorder="1" applyAlignment="1" applyProtection="1">
      <alignment horizontal="left" vertical="center" wrapText="1"/>
      <protection locked="0"/>
    </xf>
    <xf numFmtId="0" fontId="37" fillId="6" borderId="0" xfId="0" applyFont="1" applyFill="1" applyAlignment="1" applyProtection="1">
      <alignment horizontal="left" vertical="center" wrapText="1"/>
      <protection locked="0"/>
    </xf>
    <xf numFmtId="0" fontId="0" fillId="0" borderId="0" xfId="0" applyAlignment="1">
      <alignment vertical="top"/>
    </xf>
    <xf numFmtId="0" fontId="8" fillId="3" borderId="1" xfId="0" applyFont="1" applyFill="1" applyBorder="1" applyAlignment="1" applyProtection="1">
      <alignment horizontal="center" vertical="center"/>
      <protection locked="0"/>
    </xf>
    <xf numFmtId="0" fontId="9" fillId="7" borderId="1" xfId="0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horizontal="center" vertical="center"/>
    </xf>
    <xf numFmtId="164" fontId="13" fillId="3" borderId="20" xfId="0" applyNumberFormat="1" applyFont="1" applyFill="1" applyBorder="1" applyAlignment="1" applyProtection="1">
      <alignment horizontal="center" vertical="center"/>
      <protection locked="0"/>
    </xf>
    <xf numFmtId="0" fontId="10" fillId="3" borderId="21" xfId="0" applyFont="1" applyFill="1" applyBorder="1" applyAlignment="1" applyProtection="1">
      <alignment horizontal="left" vertical="center" wrapText="1" indent="1"/>
      <protection locked="0"/>
    </xf>
    <xf numFmtId="0" fontId="14" fillId="8" borderId="22" xfId="0" applyFont="1" applyFill="1" applyBorder="1" applyAlignment="1">
      <alignment horizontal="left" vertical="center" indent="1"/>
    </xf>
    <xf numFmtId="0" fontId="10" fillId="3" borderId="23" xfId="0" applyFont="1" applyFill="1" applyBorder="1" applyAlignment="1" applyProtection="1">
      <alignment horizontal="center" vertical="center"/>
      <protection locked="0"/>
    </xf>
    <xf numFmtId="165" fontId="16" fillId="2" borderId="24" xfId="0" applyNumberFormat="1" applyFont="1" applyFill="1" applyBorder="1" applyAlignment="1">
      <alignment horizontal="center" vertical="center"/>
    </xf>
    <xf numFmtId="164" fontId="16" fillId="2" borderId="15" xfId="0" applyNumberFormat="1" applyFont="1" applyFill="1" applyBorder="1" applyAlignment="1">
      <alignment horizontal="center" vertical="center"/>
    </xf>
    <xf numFmtId="166" fontId="16" fillId="2" borderId="15" xfId="0" applyNumberFormat="1" applyFont="1" applyFill="1" applyBorder="1" applyAlignment="1">
      <alignment horizontal="center" vertical="center"/>
    </xf>
    <xf numFmtId="21" fontId="31" fillId="4" borderId="0" xfId="0" applyNumberFormat="1" applyFont="1" applyFill="1" applyAlignment="1">
      <alignment horizontal="left" vertical="center" wrapText="1" indent="1"/>
    </xf>
    <xf numFmtId="167" fontId="0" fillId="2" borderId="15" xfId="0" applyNumberFormat="1" applyFill="1" applyBorder="1" applyAlignment="1">
      <alignment horizontal="center" vertical="center"/>
    </xf>
    <xf numFmtId="167" fontId="0" fillId="2" borderId="16" xfId="0" applyNumberFormat="1" applyFill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17" fillId="4" borderId="18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0" fontId="18" fillId="4" borderId="18" xfId="0" applyFont="1" applyFill="1" applyBorder="1" applyAlignment="1">
      <alignment horizontal="center" vertical="center"/>
    </xf>
    <xf numFmtId="0" fontId="13" fillId="4" borderId="18" xfId="0" applyFont="1" applyFill="1" applyBorder="1" applyAlignment="1">
      <alignment horizontal="center" vertical="center" wrapText="1"/>
    </xf>
  </cellXfs>
  <cellStyles count="1">
    <cellStyle name="Normal" xfId="0" builtinId="0"/>
  </cellStyles>
  <dxfs count="31"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 patternType="solid">
          <bgColor indexed="9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>
          <bgColor indexed="41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 patternType="solid">
          <bgColor indexed="9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>
          <bgColor indexed="41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 patternType="solid">
          <bgColor indexed="9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>
          <bgColor indexed="41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</dxf>
    <dxf>
      <font>
        <b val="0"/>
        <strike val="0"/>
        <condense val="0"/>
        <extend val="0"/>
      </font>
      <fill>
        <patternFill patternType="solid">
          <fgColor indexed="26"/>
          <bgColor indexed="43"/>
        </patternFill>
      </fill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 patternType="solid">
          <bgColor indexed="9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>
          <bgColor indexed="41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43"/>
        </patternFill>
      </fill>
    </dxf>
    <dxf>
      <font>
        <b/>
        <i val="0"/>
        <strike val="0"/>
        <condense val="0"/>
        <extend val="0"/>
      </font>
      <fill>
        <patternFill patternType="solid">
          <fgColor indexed="26"/>
          <bgColor indexed="9"/>
        </patternFill>
      </fill>
    </dxf>
    <dxf>
      <font>
        <b/>
        <i val="0"/>
        <strike val="0"/>
        <condense val="0"/>
        <extend val="0"/>
      </font>
      <fill>
        <patternFill patternType="solid">
          <fgColor indexed="26"/>
          <bgColor indexed="43"/>
        </patternFill>
      </fill>
    </dxf>
    <dxf>
      <font>
        <b/>
        <i val="0"/>
        <strike val="0"/>
        <condense val="0"/>
        <extend val="0"/>
      </font>
      <fill>
        <patternFill patternType="solid">
          <fgColor indexed="26"/>
          <bgColor indexed="9"/>
        </patternFill>
      </fill>
    </dxf>
    <dxf>
      <font>
        <b/>
        <i val="0"/>
        <strike val="0"/>
        <condense val="0"/>
        <extend val="0"/>
      </font>
      <fill>
        <patternFill patternType="solid">
          <fgColor indexed="26"/>
          <bgColor indexed="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24"/>
  <sheetViews>
    <sheetView showGridLines="0" tabSelected="1" showWhiteSpace="0" topLeftCell="A10" zoomScaleNormal="100" zoomScalePageLayoutView="60" workbookViewId="0">
      <selection activeCell="T224" sqref="T224"/>
    </sheetView>
  </sheetViews>
  <sheetFormatPr baseColWidth="10" defaultColWidth="11.44140625" defaultRowHeight="13.8" x14ac:dyDescent="0.25"/>
  <cols>
    <col min="1" max="1" width="7.6640625" style="1" customWidth="1"/>
    <col min="2" max="2" width="8" style="1" bestFit="1" customWidth="1"/>
    <col min="3" max="3" width="4.33203125" style="1" customWidth="1"/>
    <col min="4" max="4" width="3.44140625" style="1" customWidth="1"/>
    <col min="5" max="5" width="23.77734375" style="2" customWidth="1"/>
    <col min="6" max="6" width="34.44140625" style="1" customWidth="1"/>
    <col min="7" max="7" width="5.44140625" style="1" customWidth="1"/>
    <col min="8" max="8" width="4.6640625" style="1" customWidth="1"/>
    <col min="9" max="9" width="7.33203125" style="1" customWidth="1"/>
    <col min="10" max="10" width="6.109375" style="1" bestFit="1" customWidth="1"/>
    <col min="11" max="11" width="4.6640625" style="3" customWidth="1"/>
    <col min="12" max="12" width="2" style="3" customWidth="1"/>
    <col min="13" max="13" width="4.33203125" style="3" customWidth="1"/>
    <col min="14" max="16" width="5.44140625" style="3" customWidth="1"/>
    <col min="17" max="17" width="9.77734375" style="1" customWidth="1"/>
    <col min="18" max="18" width="5.109375" style="1" customWidth="1"/>
    <col min="19" max="20" width="10.33203125" style="1" customWidth="1"/>
    <col min="21" max="21" width="8.44140625" style="1" customWidth="1"/>
    <col min="22" max="22" width="10.77734375" style="3" customWidth="1"/>
    <col min="23" max="16384" width="11.44140625" style="1"/>
  </cols>
  <sheetData>
    <row r="1" spans="1:22" ht="25.95" customHeight="1" x14ac:dyDescent="0.25">
      <c r="A1" s="4" t="str">
        <f>IF(délai&gt;5,"EURODIAGONALES","DIAGONALES de FRANCE")</f>
        <v>DIAGONALES de FRANCE</v>
      </c>
      <c r="G1" s="5" t="s">
        <v>43</v>
      </c>
      <c r="H1" s="66">
        <v>3</v>
      </c>
      <c r="I1" s="66"/>
      <c r="J1" s="66"/>
    </row>
    <row r="2" spans="1:22" ht="14.25" customHeight="1" x14ac:dyDescent="0.25"/>
    <row r="3" spans="1:22" ht="25.05" customHeight="1" x14ac:dyDescent="0.25">
      <c r="E3" s="67" t="str">
        <f>ville_départ&amp;"  →  "&amp;ville_arrivée</f>
        <v>Strasbourg  →  Hendaye</v>
      </c>
      <c r="F3" s="67"/>
      <c r="G3" s="67"/>
      <c r="H3" s="6"/>
      <c r="I3" s="6"/>
      <c r="J3" s="7"/>
    </row>
    <row r="4" spans="1:22" ht="14.25" customHeight="1" x14ac:dyDescent="0.25"/>
    <row r="5" spans="1:22" ht="15" customHeight="1" x14ac:dyDescent="0.25">
      <c r="A5" s="68" t="s">
        <v>1</v>
      </c>
      <c r="B5" s="68"/>
      <c r="C5" s="68"/>
      <c r="D5" s="68"/>
      <c r="E5" s="68"/>
      <c r="F5" s="8" t="s">
        <v>2</v>
      </c>
      <c r="G5" s="69">
        <v>46188.458333333336</v>
      </c>
      <c r="H5" s="69"/>
      <c r="I5" s="69"/>
      <c r="J5" s="69"/>
    </row>
    <row r="6" spans="1:22" ht="15" customHeight="1" x14ac:dyDescent="0.25">
      <c r="A6" s="70" t="s">
        <v>270</v>
      </c>
      <c r="B6" s="70"/>
      <c r="C6" s="70"/>
      <c r="D6" s="70"/>
      <c r="E6" s="70"/>
      <c r="F6" s="71" t="s">
        <v>3</v>
      </c>
      <c r="G6" s="71"/>
      <c r="H6" s="72" t="s">
        <v>271</v>
      </c>
      <c r="I6" s="72"/>
      <c r="J6" s="72"/>
    </row>
    <row r="7" spans="1:22" ht="15" customHeight="1" x14ac:dyDescent="0.25">
      <c r="A7" s="70"/>
      <c r="B7" s="70"/>
      <c r="C7" s="70"/>
      <c r="D7" s="70"/>
      <c r="E7" s="70"/>
      <c r="F7" s="9" t="s">
        <v>4</v>
      </c>
      <c r="G7" s="73">
        <f>VLOOKUP(initiales,diago,4,FALSE)</f>
        <v>4.125</v>
      </c>
      <c r="H7" s="73"/>
      <c r="I7" s="73"/>
      <c r="J7" s="73"/>
    </row>
    <row r="8" spans="1:22" ht="15" customHeight="1" x14ac:dyDescent="0.25">
      <c r="A8" s="70"/>
      <c r="B8" s="70"/>
      <c r="C8" s="70"/>
      <c r="D8" s="70"/>
      <c r="E8" s="70"/>
      <c r="F8" s="10" t="s">
        <v>5</v>
      </c>
      <c r="G8" s="74">
        <f>heure_départ+délai</f>
        <v>46192.583333333336</v>
      </c>
      <c r="H8" s="74"/>
      <c r="I8" s="74"/>
      <c r="J8" s="74"/>
    </row>
    <row r="9" spans="1:22" ht="15" customHeight="1" x14ac:dyDescent="0.25">
      <c r="A9" s="70"/>
      <c r="B9" s="70"/>
      <c r="C9" s="70"/>
      <c r="D9" s="70"/>
      <c r="E9" s="70"/>
      <c r="F9" s="10" t="s">
        <v>6</v>
      </c>
      <c r="G9" s="75">
        <f>heure_limite-Heure_arrivée</f>
        <v>9.1704106242104899E-2</v>
      </c>
      <c r="H9" s="75"/>
      <c r="I9" s="75"/>
      <c r="J9" s="75"/>
    </row>
    <row r="10" spans="1:22" ht="15" customHeight="1" x14ac:dyDescent="0.25">
      <c r="A10" s="70"/>
      <c r="B10" s="70"/>
      <c r="C10" s="70"/>
      <c r="D10" s="70"/>
      <c r="E10" s="70"/>
      <c r="F10" s="10" t="s">
        <v>7</v>
      </c>
      <c r="G10" s="77">
        <f>VLOOKUP(initiales,diago,5,FALSE)</f>
        <v>1170</v>
      </c>
      <c r="H10" s="77"/>
      <c r="I10" s="77"/>
      <c r="J10" s="77"/>
    </row>
    <row r="11" spans="1:22" ht="15" customHeight="1" x14ac:dyDescent="0.25">
      <c r="A11" s="70"/>
      <c r="B11" s="70"/>
      <c r="C11" s="70"/>
      <c r="D11" s="70"/>
      <c r="E11" s="70"/>
      <c r="F11" s="11" t="s">
        <v>8</v>
      </c>
      <c r="G11" s="78">
        <f>SUM(km_départ:km_arrivée)</f>
        <v>1140.9899999999998</v>
      </c>
      <c r="H11" s="78"/>
      <c r="I11" s="78"/>
      <c r="J11" s="78"/>
    </row>
    <row r="12" spans="1:22" ht="15" customHeight="1" x14ac:dyDescent="0.25"/>
    <row r="13" spans="1:22" ht="12" customHeight="1" x14ac:dyDescent="0.25">
      <c r="A13" s="79" t="s">
        <v>9</v>
      </c>
      <c r="B13" s="80" t="s">
        <v>10</v>
      </c>
      <c r="C13" s="80"/>
      <c r="D13" s="12" t="s">
        <v>11</v>
      </c>
      <c r="E13" s="81" t="s">
        <v>12</v>
      </c>
      <c r="F13" s="82" t="s">
        <v>13</v>
      </c>
      <c r="G13" s="83" t="s">
        <v>14</v>
      </c>
      <c r="H13" s="84" t="s">
        <v>15</v>
      </c>
      <c r="I13" s="84" t="s">
        <v>16</v>
      </c>
      <c r="J13" s="84"/>
    </row>
    <row r="14" spans="1:22" ht="14.25" customHeight="1" x14ac:dyDescent="0.25">
      <c r="A14" s="79"/>
      <c r="B14" s="13" t="s">
        <v>17</v>
      </c>
      <c r="C14" s="13" t="s">
        <v>18</v>
      </c>
      <c r="D14" s="14" t="s">
        <v>19</v>
      </c>
      <c r="E14" s="81"/>
      <c r="F14" s="82"/>
      <c r="G14" s="83"/>
      <c r="H14" s="84"/>
      <c r="I14" s="84"/>
      <c r="J14" s="84"/>
      <c r="U14" s="1" t="s">
        <v>20</v>
      </c>
      <c r="V14" s="15" t="s">
        <v>21</v>
      </c>
    </row>
    <row r="15" spans="1:22" ht="14.25" customHeight="1" x14ac:dyDescent="0.25">
      <c r="A15" s="16">
        <f>heure_départ</f>
        <v>46188.458333333336</v>
      </c>
      <c r="B15" s="17">
        <v>0</v>
      </c>
      <c r="C15" s="18"/>
      <c r="D15" s="18" t="s">
        <v>11</v>
      </c>
      <c r="E15" s="19" t="str">
        <f>VLOOKUP(initiales,diago,2,FALSE)</f>
        <v>Strasbourg</v>
      </c>
      <c r="F15" s="63" t="s">
        <v>22</v>
      </c>
      <c r="G15" s="20"/>
      <c r="H15" s="20"/>
      <c r="I15" s="21"/>
      <c r="J15" s="22"/>
      <c r="L15" s="23">
        <v>1</v>
      </c>
      <c r="Q15" s="24"/>
      <c r="R15" s="25" t="s">
        <v>23</v>
      </c>
      <c r="S15" s="25" t="s">
        <v>24</v>
      </c>
      <c r="T15" s="25" t="s">
        <v>25</v>
      </c>
      <c r="U15" s="26">
        <v>3.6666666666666665</v>
      </c>
      <c r="V15" s="27">
        <v>1050</v>
      </c>
    </row>
    <row r="16" spans="1:22" ht="14.25" customHeight="1" x14ac:dyDescent="0.25">
      <c r="A16" s="28" t="str">
        <f>IF(DAY($P16)&lt;&gt;DAY(heure_départ),$P16,"")</f>
        <v/>
      </c>
      <c r="B16" s="3">
        <f t="shared" ref="B16:B44" si="0">IF($C16="","",$M16)</f>
        <v>3.76</v>
      </c>
      <c r="C16" s="58">
        <v>3.76</v>
      </c>
      <c r="D16" s="59"/>
      <c r="E16" t="s">
        <v>65</v>
      </c>
      <c r="F16" s="64" t="s">
        <v>272</v>
      </c>
      <c r="G16" s="60"/>
      <c r="H16" s="61">
        <v>23</v>
      </c>
      <c r="I16" s="33">
        <f t="shared" ref="I16:I42" si="1">IF($C16="","",$N16)</f>
        <v>46188.465144927541</v>
      </c>
      <c r="J16" s="34"/>
      <c r="K16" s="23">
        <f>IF($H16="",1,$H16)</f>
        <v>23</v>
      </c>
      <c r="L16" s="23"/>
      <c r="M16" s="23">
        <f>$C16</f>
        <v>3.76</v>
      </c>
      <c r="N16" s="24">
        <f>heure_départ+$C16/$K16/24</f>
        <v>46188.465144927541</v>
      </c>
      <c r="O16" s="24">
        <f t="shared" ref="O16:O80" si="2">$N16+$G16</f>
        <v>46188.465144927541</v>
      </c>
      <c r="P16" s="24">
        <f>IF($C16="",heure_départ,$N16)</f>
        <v>46188.465144927541</v>
      </c>
      <c r="Q16" s="24"/>
      <c r="R16" s="25" t="s">
        <v>26</v>
      </c>
      <c r="S16" s="25" t="s">
        <v>25</v>
      </c>
      <c r="T16" s="25" t="s">
        <v>24</v>
      </c>
      <c r="U16" s="26">
        <v>3.6666666666666665</v>
      </c>
      <c r="V16" s="27">
        <v>1050</v>
      </c>
    </row>
    <row r="17" spans="1:23" ht="14.25" customHeight="1" x14ac:dyDescent="0.25">
      <c r="A17" s="28" t="str">
        <f t="shared" ref="A17:A47" si="3">IF(DAY($P17)&lt;&gt;DAY($P16),$P17,"")</f>
        <v/>
      </c>
      <c r="B17" s="3">
        <f t="shared" si="0"/>
        <v>10.09</v>
      </c>
      <c r="C17" s="58">
        <v>6.33</v>
      </c>
      <c r="D17" s="59"/>
      <c r="E17" t="s">
        <v>66</v>
      </c>
      <c r="F17" s="64" t="s">
        <v>272</v>
      </c>
      <c r="G17" s="60"/>
      <c r="H17" s="61"/>
      <c r="I17" s="33">
        <f t="shared" si="1"/>
        <v>46188.476612318846</v>
      </c>
      <c r="J17" s="34"/>
      <c r="K17" s="23">
        <f t="shared" ref="K17:K80" si="4">IF($H17="",$K16,$H17)</f>
        <v>23</v>
      </c>
      <c r="L17" s="23">
        <v>1</v>
      </c>
      <c r="M17" s="23">
        <f>IF($G16&gt;0.5,$C17,$C17+$M16)</f>
        <v>10.09</v>
      </c>
      <c r="N17" s="24">
        <f t="shared" ref="N17:N80" si="5">$O16+$C17/$K17/24</f>
        <v>46188.476612318846</v>
      </c>
      <c r="O17" s="24">
        <f t="shared" si="2"/>
        <v>46188.476612318846</v>
      </c>
      <c r="P17" s="24">
        <f t="shared" ref="P17:P80" si="6">IF($C17="",$P16,$N17)</f>
        <v>46188.476612318846</v>
      </c>
      <c r="Q17" s="24"/>
      <c r="R17" s="25" t="s">
        <v>27</v>
      </c>
      <c r="S17" s="25" t="s">
        <v>24</v>
      </c>
      <c r="T17" s="25" t="s">
        <v>28</v>
      </c>
      <c r="U17" s="26">
        <v>4.833333333333333</v>
      </c>
      <c r="V17" s="27">
        <v>1400</v>
      </c>
      <c r="W17" s="35"/>
    </row>
    <row r="18" spans="1:23" ht="14.25" customHeight="1" x14ac:dyDescent="0.25">
      <c r="A18" s="28" t="str">
        <f t="shared" si="3"/>
        <v/>
      </c>
      <c r="B18" s="3">
        <f t="shared" si="0"/>
        <v>12.469999999999999</v>
      </c>
      <c r="C18" s="58">
        <v>2.38</v>
      </c>
      <c r="D18" s="59"/>
      <c r="E18" t="s">
        <v>67</v>
      </c>
      <c r="F18" s="64" t="s">
        <v>272</v>
      </c>
      <c r="G18" s="60"/>
      <c r="H18" s="61"/>
      <c r="I18" s="33">
        <f t="shared" si="1"/>
        <v>46188.480923913048</v>
      </c>
      <c r="J18" s="34"/>
      <c r="K18" s="23">
        <f t="shared" si="4"/>
        <v>23</v>
      </c>
      <c r="L18" s="23"/>
      <c r="M18" s="23">
        <f t="shared" ref="M18:M81" si="7">IF($G17&gt;0.5,$C18,$C18+$M17)</f>
        <v>12.469999999999999</v>
      </c>
      <c r="N18" s="24">
        <f t="shared" si="5"/>
        <v>46188.480923913048</v>
      </c>
      <c r="O18" s="24">
        <f t="shared" si="2"/>
        <v>46188.480923913048</v>
      </c>
      <c r="P18" s="24">
        <f t="shared" si="6"/>
        <v>46188.480923913048</v>
      </c>
      <c r="Q18" s="24"/>
      <c r="R18" s="25" t="s">
        <v>29</v>
      </c>
      <c r="S18" s="25" t="s">
        <v>28</v>
      </c>
      <c r="T18" s="25" t="s">
        <v>24</v>
      </c>
      <c r="U18" s="26">
        <v>4.833333333333333</v>
      </c>
      <c r="V18" s="27">
        <v>1400</v>
      </c>
    </row>
    <row r="19" spans="1:23" ht="14.25" customHeight="1" x14ac:dyDescent="0.25">
      <c r="A19" s="28" t="str">
        <f t="shared" si="3"/>
        <v/>
      </c>
      <c r="B19" s="3">
        <f t="shared" si="0"/>
        <v>17.5</v>
      </c>
      <c r="C19" s="58">
        <v>5.03</v>
      </c>
      <c r="D19" s="59"/>
      <c r="E19" t="s">
        <v>68</v>
      </c>
      <c r="F19" s="64" t="s">
        <v>272</v>
      </c>
      <c r="G19" s="60"/>
      <c r="H19" s="61"/>
      <c r="I19" s="33">
        <f t="shared" si="1"/>
        <v>46188.490036231888</v>
      </c>
      <c r="J19" s="34"/>
      <c r="K19" s="23">
        <f t="shared" si="4"/>
        <v>23</v>
      </c>
      <c r="L19" s="23">
        <v>1</v>
      </c>
      <c r="M19" s="23">
        <f t="shared" si="7"/>
        <v>17.5</v>
      </c>
      <c r="N19" s="24">
        <f t="shared" si="5"/>
        <v>46188.490036231888</v>
      </c>
      <c r="O19" s="24">
        <f>$N19+$G19</f>
        <v>46188.490036231888</v>
      </c>
      <c r="P19" s="24">
        <f t="shared" si="6"/>
        <v>46188.490036231888</v>
      </c>
      <c r="Q19" s="24"/>
      <c r="R19" s="25" t="s">
        <v>30</v>
      </c>
      <c r="S19" s="25" t="s">
        <v>24</v>
      </c>
      <c r="T19" s="25" t="s">
        <v>31</v>
      </c>
      <c r="U19" s="26">
        <v>3.7083333333333335</v>
      </c>
      <c r="V19" s="27">
        <v>1060</v>
      </c>
    </row>
    <row r="20" spans="1:23" ht="14.25" customHeight="1" x14ac:dyDescent="0.25">
      <c r="A20" s="28" t="str">
        <f t="shared" si="3"/>
        <v/>
      </c>
      <c r="B20" s="3">
        <f>IF($C20="","",$M20)</f>
        <v>34.36</v>
      </c>
      <c r="C20" s="58">
        <v>16.86</v>
      </c>
      <c r="D20" s="59"/>
      <c r="E20" t="s">
        <v>69</v>
      </c>
      <c r="F20" s="64" t="s">
        <v>272</v>
      </c>
      <c r="G20" s="60"/>
      <c r="H20" s="61"/>
      <c r="I20" s="33">
        <f t="shared" si="1"/>
        <v>46188.520579710152</v>
      </c>
      <c r="J20" s="34"/>
      <c r="K20" s="23">
        <f t="shared" si="4"/>
        <v>23</v>
      </c>
      <c r="L20" s="23"/>
      <c r="M20" s="23">
        <f>IF($G19&gt;0.5,$C20,$C20+$M19)</f>
        <v>34.36</v>
      </c>
      <c r="N20" s="24">
        <f>$O19+$C20/$K20/24</f>
        <v>46188.520579710152</v>
      </c>
      <c r="O20" s="24">
        <f t="shared" si="2"/>
        <v>46188.520579710152</v>
      </c>
      <c r="P20" s="24">
        <f>IF($C20="",$P19,$N20)</f>
        <v>46188.520579710152</v>
      </c>
      <c r="Q20" s="24"/>
      <c r="R20" s="25" t="s">
        <v>32</v>
      </c>
      <c r="S20" s="25" t="s">
        <v>31</v>
      </c>
      <c r="T20" s="25" t="s">
        <v>24</v>
      </c>
      <c r="U20" s="26">
        <v>3.7083333333333335</v>
      </c>
      <c r="V20" s="27">
        <v>1060</v>
      </c>
    </row>
    <row r="21" spans="1:23" ht="14.25" customHeight="1" x14ac:dyDescent="0.25">
      <c r="A21" s="28" t="str">
        <f t="shared" si="3"/>
        <v/>
      </c>
      <c r="B21" s="3">
        <f t="shared" si="0"/>
        <v>37.42</v>
      </c>
      <c r="C21" s="58">
        <v>3.06</v>
      </c>
      <c r="D21" s="59"/>
      <c r="E21" t="s">
        <v>70</v>
      </c>
      <c r="F21" s="64" t="s">
        <v>272</v>
      </c>
      <c r="G21" s="60"/>
      <c r="H21" s="61"/>
      <c r="I21" s="33">
        <f t="shared" si="1"/>
        <v>46188.526123188414</v>
      </c>
      <c r="J21" s="34" t="str">
        <f t="shared" ref="J21:J44" si="8">IF($G21=0,"",$O21)</f>
        <v/>
      </c>
      <c r="K21" s="23">
        <f t="shared" si="4"/>
        <v>23</v>
      </c>
      <c r="L21" s="23">
        <v>1</v>
      </c>
      <c r="M21" s="23">
        <f t="shared" si="7"/>
        <v>37.42</v>
      </c>
      <c r="N21" s="24">
        <f t="shared" si="5"/>
        <v>46188.526123188414</v>
      </c>
      <c r="O21" s="24">
        <f t="shared" si="2"/>
        <v>46188.526123188414</v>
      </c>
      <c r="P21" s="24">
        <f t="shared" si="6"/>
        <v>46188.526123188414</v>
      </c>
      <c r="Q21" s="24"/>
      <c r="R21" s="25" t="s">
        <v>33</v>
      </c>
      <c r="S21" s="25" t="s">
        <v>34</v>
      </c>
      <c r="T21" s="25" t="s">
        <v>28</v>
      </c>
      <c r="U21" s="26">
        <v>4.166666666666667</v>
      </c>
      <c r="V21" s="27">
        <v>1190</v>
      </c>
    </row>
    <row r="22" spans="1:23" ht="14.25" customHeight="1" x14ac:dyDescent="0.25">
      <c r="A22" s="28" t="str">
        <f t="shared" si="3"/>
        <v/>
      </c>
      <c r="B22" s="3">
        <f t="shared" si="0"/>
        <v>41.29</v>
      </c>
      <c r="C22" s="58">
        <v>3.87</v>
      </c>
      <c r="D22" s="59"/>
      <c r="E22" t="s">
        <v>71</v>
      </c>
      <c r="F22" s="64" t="s">
        <v>272</v>
      </c>
      <c r="G22" s="60"/>
      <c r="H22" s="61"/>
      <c r="I22" s="33">
        <f t="shared" si="1"/>
        <v>46188.53313405798</v>
      </c>
      <c r="J22" s="34" t="str">
        <f t="shared" si="8"/>
        <v/>
      </c>
      <c r="K22" s="23">
        <f t="shared" si="4"/>
        <v>23</v>
      </c>
      <c r="L22" s="23"/>
      <c r="M22" s="23">
        <f t="shared" si="7"/>
        <v>41.29</v>
      </c>
      <c r="N22" s="24">
        <f t="shared" si="5"/>
        <v>46188.53313405798</v>
      </c>
      <c r="O22" s="24">
        <f t="shared" si="2"/>
        <v>46188.53313405798</v>
      </c>
      <c r="P22" s="24">
        <f t="shared" si="6"/>
        <v>46188.53313405798</v>
      </c>
      <c r="Q22" s="24"/>
      <c r="R22" s="25" t="s">
        <v>35</v>
      </c>
      <c r="S22" s="25" t="s">
        <v>28</v>
      </c>
      <c r="T22" s="25" t="s">
        <v>34</v>
      </c>
      <c r="U22" s="26">
        <v>4.166666666666667</v>
      </c>
      <c r="V22" s="27">
        <v>1190</v>
      </c>
    </row>
    <row r="23" spans="1:23" ht="14.25" customHeight="1" x14ac:dyDescent="0.25">
      <c r="A23" s="28" t="str">
        <f t="shared" si="3"/>
        <v/>
      </c>
      <c r="B23" s="3">
        <f t="shared" si="0"/>
        <v>48.54</v>
      </c>
      <c r="C23" s="58">
        <v>7.25</v>
      </c>
      <c r="D23" s="59"/>
      <c r="E23" t="s">
        <v>72</v>
      </c>
      <c r="F23" s="64" t="s">
        <v>272</v>
      </c>
      <c r="G23" s="60"/>
      <c r="H23" s="61"/>
      <c r="I23" s="33">
        <f t="shared" si="1"/>
        <v>46188.546268115948</v>
      </c>
      <c r="J23" s="44" t="str">
        <f t="shared" si="8"/>
        <v/>
      </c>
      <c r="K23" s="23">
        <f t="shared" si="4"/>
        <v>23</v>
      </c>
      <c r="L23" s="23">
        <v>1</v>
      </c>
      <c r="M23" s="23">
        <f t="shared" si="7"/>
        <v>48.54</v>
      </c>
      <c r="N23" s="24">
        <f t="shared" si="5"/>
        <v>46188.546268115948</v>
      </c>
      <c r="O23" s="24">
        <f t="shared" si="2"/>
        <v>46188.546268115948</v>
      </c>
      <c r="P23" s="24">
        <f t="shared" si="6"/>
        <v>46188.546268115948</v>
      </c>
      <c r="Q23" s="24"/>
      <c r="R23" s="25" t="s">
        <v>36</v>
      </c>
      <c r="S23" s="25" t="s">
        <v>34</v>
      </c>
      <c r="T23" s="25" t="s">
        <v>31</v>
      </c>
      <c r="U23" s="26">
        <v>4.166666666666667</v>
      </c>
      <c r="V23" s="27">
        <v>1190</v>
      </c>
    </row>
    <row r="24" spans="1:23" ht="14.25" customHeight="1" x14ac:dyDescent="0.25">
      <c r="A24" s="28" t="str">
        <f t="shared" si="3"/>
        <v/>
      </c>
      <c r="B24" s="3">
        <f t="shared" si="0"/>
        <v>54.65</v>
      </c>
      <c r="C24" s="58">
        <v>6.11</v>
      </c>
      <c r="D24" s="59"/>
      <c r="E24" t="s">
        <v>73</v>
      </c>
      <c r="F24" s="64" t="s">
        <v>272</v>
      </c>
      <c r="G24" s="60"/>
      <c r="H24" s="61"/>
      <c r="I24" s="33">
        <f t="shared" si="1"/>
        <v>46188.557336956525</v>
      </c>
      <c r="J24" s="34" t="str">
        <f t="shared" si="8"/>
        <v/>
      </c>
      <c r="K24" s="23">
        <f t="shared" si="4"/>
        <v>23</v>
      </c>
      <c r="L24" s="23"/>
      <c r="M24" s="23">
        <f t="shared" si="7"/>
        <v>54.65</v>
      </c>
      <c r="N24" s="24">
        <f t="shared" si="5"/>
        <v>46188.557336956525</v>
      </c>
      <c r="O24" s="24">
        <f t="shared" si="2"/>
        <v>46188.557336956525</v>
      </c>
      <c r="P24" s="24">
        <f t="shared" si="6"/>
        <v>46188.557336956525</v>
      </c>
      <c r="Q24" s="24"/>
      <c r="R24" s="25" t="s">
        <v>37</v>
      </c>
      <c r="S24" s="25" t="s">
        <v>31</v>
      </c>
      <c r="T24" s="25" t="s">
        <v>34</v>
      </c>
      <c r="U24" s="26">
        <v>4.166666666666667</v>
      </c>
      <c r="V24" s="27">
        <v>1190</v>
      </c>
    </row>
    <row r="25" spans="1:23" ht="14.25" customHeight="1" x14ac:dyDescent="0.25">
      <c r="A25" s="28" t="str">
        <f t="shared" si="3"/>
        <v/>
      </c>
      <c r="B25" s="3">
        <f t="shared" si="0"/>
        <v>58</v>
      </c>
      <c r="C25" s="29">
        <v>3.35</v>
      </c>
      <c r="D25" s="30"/>
      <c r="E25" t="s">
        <v>74</v>
      </c>
      <c r="F25" s="64" t="s">
        <v>273</v>
      </c>
      <c r="G25" s="31"/>
      <c r="H25" s="32"/>
      <c r="I25" s="33">
        <f t="shared" si="1"/>
        <v>46188.563405797104</v>
      </c>
      <c r="J25" s="34" t="str">
        <f t="shared" si="8"/>
        <v/>
      </c>
      <c r="K25" s="23">
        <f t="shared" si="4"/>
        <v>23</v>
      </c>
      <c r="L25" s="23">
        <v>1</v>
      </c>
      <c r="M25" s="23">
        <f t="shared" si="7"/>
        <v>58</v>
      </c>
      <c r="N25" s="24">
        <f t="shared" si="5"/>
        <v>46188.563405797104</v>
      </c>
      <c r="O25" s="24">
        <f t="shared" si="2"/>
        <v>46188.563405797104</v>
      </c>
      <c r="P25" s="24">
        <f t="shared" si="6"/>
        <v>46188.563405797104</v>
      </c>
      <c r="Q25" s="24"/>
      <c r="R25" s="25" t="s">
        <v>38</v>
      </c>
      <c r="S25" s="25" t="s">
        <v>34</v>
      </c>
      <c r="T25" s="25" t="s">
        <v>39</v>
      </c>
      <c r="U25" s="26">
        <v>3.6666666666666665</v>
      </c>
      <c r="V25" s="27">
        <v>1050</v>
      </c>
    </row>
    <row r="26" spans="1:23" ht="14.25" customHeight="1" x14ac:dyDescent="0.25">
      <c r="A26" s="28" t="str">
        <f t="shared" si="3"/>
        <v/>
      </c>
      <c r="B26" s="3">
        <f t="shared" si="0"/>
        <v>60.84</v>
      </c>
      <c r="C26" s="29">
        <v>2.84</v>
      </c>
      <c r="D26" s="30"/>
      <c r="E26" t="s">
        <v>75</v>
      </c>
      <c r="F26" s="64" t="s">
        <v>273</v>
      </c>
      <c r="G26" s="31"/>
      <c r="H26" s="32"/>
      <c r="I26" s="33">
        <f t="shared" si="1"/>
        <v>46188.568550724638</v>
      </c>
      <c r="J26" s="34" t="str">
        <f t="shared" si="8"/>
        <v/>
      </c>
      <c r="K26" s="23">
        <f t="shared" si="4"/>
        <v>23</v>
      </c>
      <c r="L26" s="23"/>
      <c r="M26" s="23">
        <f t="shared" si="7"/>
        <v>60.84</v>
      </c>
      <c r="N26" s="24">
        <f t="shared" si="5"/>
        <v>46188.568550724638</v>
      </c>
      <c r="O26" s="24">
        <f t="shared" si="2"/>
        <v>46188.568550724638</v>
      </c>
      <c r="P26" s="24">
        <f t="shared" si="6"/>
        <v>46188.568550724638</v>
      </c>
      <c r="Q26" s="24"/>
      <c r="R26" s="25" t="s">
        <v>40</v>
      </c>
      <c r="S26" s="25" t="s">
        <v>39</v>
      </c>
      <c r="T26" s="25" t="s">
        <v>34</v>
      </c>
      <c r="U26" s="26">
        <v>3.6666666666666665</v>
      </c>
      <c r="V26" s="27">
        <v>1050</v>
      </c>
    </row>
    <row r="27" spans="1:23" ht="14.25" customHeight="1" x14ac:dyDescent="0.25">
      <c r="A27" s="28" t="str">
        <f t="shared" si="3"/>
        <v/>
      </c>
      <c r="B27" s="3">
        <f t="shared" si="0"/>
        <v>65.14</v>
      </c>
      <c r="C27" s="29">
        <v>4.3</v>
      </c>
      <c r="D27" s="30"/>
      <c r="E27" t="s">
        <v>76</v>
      </c>
      <c r="F27" s="37" t="s">
        <v>274</v>
      </c>
      <c r="G27" s="36"/>
      <c r="H27" s="32"/>
      <c r="I27" s="33">
        <f t="shared" si="1"/>
        <v>46188.576340579712</v>
      </c>
      <c r="J27" s="34" t="str">
        <f t="shared" si="8"/>
        <v/>
      </c>
      <c r="K27" s="23">
        <f t="shared" si="4"/>
        <v>23</v>
      </c>
      <c r="L27" s="23">
        <v>1</v>
      </c>
      <c r="M27" s="23">
        <f t="shared" si="7"/>
        <v>65.14</v>
      </c>
      <c r="N27" s="24">
        <f t="shared" si="5"/>
        <v>46188.576340579712</v>
      </c>
      <c r="O27" s="24">
        <f t="shared" si="2"/>
        <v>46188.576340579712</v>
      </c>
      <c r="P27" s="24">
        <f t="shared" si="6"/>
        <v>46188.576340579712</v>
      </c>
      <c r="Q27" s="24"/>
      <c r="R27" s="25" t="s">
        <v>41</v>
      </c>
      <c r="S27" s="25" t="s">
        <v>25</v>
      </c>
      <c r="T27" s="25" t="s">
        <v>31</v>
      </c>
      <c r="U27" s="26">
        <v>3.25</v>
      </c>
      <c r="V27" s="27">
        <v>940</v>
      </c>
    </row>
    <row r="28" spans="1:23" ht="14.25" customHeight="1" x14ac:dyDescent="0.25">
      <c r="A28" s="28" t="str">
        <f t="shared" si="3"/>
        <v/>
      </c>
      <c r="B28" s="3">
        <f t="shared" si="0"/>
        <v>67.42</v>
      </c>
      <c r="C28" s="29">
        <v>2.2799999999999998</v>
      </c>
      <c r="D28" s="30"/>
      <c r="E28" t="s">
        <v>77</v>
      </c>
      <c r="F28" s="37" t="s">
        <v>275</v>
      </c>
      <c r="G28" s="31"/>
      <c r="H28" s="32"/>
      <c r="I28" s="33">
        <f t="shared" si="1"/>
        <v>46188.580471014495</v>
      </c>
      <c r="J28" s="34" t="str">
        <f t="shared" si="8"/>
        <v/>
      </c>
      <c r="K28" s="23">
        <f t="shared" si="4"/>
        <v>23</v>
      </c>
      <c r="L28" s="23"/>
      <c r="M28" s="23">
        <f t="shared" si="7"/>
        <v>67.42</v>
      </c>
      <c r="N28" s="24">
        <f t="shared" si="5"/>
        <v>46188.580471014495</v>
      </c>
      <c r="O28" s="24">
        <f t="shared" si="2"/>
        <v>46188.580471014495</v>
      </c>
      <c r="P28" s="24">
        <f t="shared" si="6"/>
        <v>46188.580471014495</v>
      </c>
      <c r="Q28" s="24"/>
      <c r="R28" s="25" t="s">
        <v>42</v>
      </c>
      <c r="S28" s="25" t="s">
        <v>31</v>
      </c>
      <c r="T28" s="25" t="s">
        <v>25</v>
      </c>
      <c r="U28" s="26">
        <v>3.25</v>
      </c>
      <c r="V28" s="27">
        <v>940</v>
      </c>
    </row>
    <row r="29" spans="1:23" ht="14.25" customHeight="1" x14ac:dyDescent="0.25">
      <c r="A29" s="28" t="str">
        <f t="shared" si="3"/>
        <v/>
      </c>
      <c r="B29" s="3">
        <f t="shared" si="0"/>
        <v>69</v>
      </c>
      <c r="C29" s="29">
        <v>1.58</v>
      </c>
      <c r="D29" s="30"/>
      <c r="E29" t="s">
        <v>78</v>
      </c>
      <c r="F29" s="37" t="s">
        <v>276</v>
      </c>
      <c r="G29" s="36"/>
      <c r="H29" s="32"/>
      <c r="I29" s="33">
        <f t="shared" si="1"/>
        <v>46188.583333333336</v>
      </c>
      <c r="J29" s="34" t="str">
        <f t="shared" si="8"/>
        <v/>
      </c>
      <c r="K29" s="23">
        <f t="shared" si="4"/>
        <v>23</v>
      </c>
      <c r="L29" s="23">
        <v>1</v>
      </c>
      <c r="M29" s="23">
        <f t="shared" si="7"/>
        <v>69</v>
      </c>
      <c r="N29" s="24">
        <f t="shared" si="5"/>
        <v>46188.583333333336</v>
      </c>
      <c r="O29" s="24">
        <f t="shared" si="2"/>
        <v>46188.583333333336</v>
      </c>
      <c r="P29" s="24">
        <f t="shared" si="6"/>
        <v>46188.583333333336</v>
      </c>
      <c r="Q29" s="24"/>
      <c r="R29" s="25" t="s">
        <v>43</v>
      </c>
      <c r="S29" s="25" t="s">
        <v>25</v>
      </c>
      <c r="T29" s="25" t="s">
        <v>39</v>
      </c>
      <c r="U29" s="26">
        <v>4.125</v>
      </c>
      <c r="V29" s="27">
        <v>1170</v>
      </c>
    </row>
    <row r="30" spans="1:23" ht="14.25" customHeight="1" x14ac:dyDescent="0.25">
      <c r="A30" s="28" t="str">
        <f t="shared" si="3"/>
        <v/>
      </c>
      <c r="B30" s="3">
        <f t="shared" si="0"/>
        <v>71.38</v>
      </c>
      <c r="C30" s="29">
        <v>2.38</v>
      </c>
      <c r="D30" s="30"/>
      <c r="E30" t="s">
        <v>79</v>
      </c>
      <c r="F30" s="37" t="s">
        <v>276</v>
      </c>
      <c r="G30" s="36"/>
      <c r="H30" s="32"/>
      <c r="I30" s="33">
        <f t="shared" si="1"/>
        <v>46188.587644927538</v>
      </c>
      <c r="J30" s="34" t="str">
        <f t="shared" si="8"/>
        <v/>
      </c>
      <c r="K30" s="23">
        <f t="shared" si="4"/>
        <v>23</v>
      </c>
      <c r="L30" s="23"/>
      <c r="M30" s="23">
        <f t="shared" si="7"/>
        <v>71.38</v>
      </c>
      <c r="N30" s="24">
        <f t="shared" si="5"/>
        <v>46188.587644927538</v>
      </c>
      <c r="O30" s="24">
        <f t="shared" si="2"/>
        <v>46188.587644927538</v>
      </c>
      <c r="P30" s="24">
        <f t="shared" si="6"/>
        <v>46188.587644927538</v>
      </c>
      <c r="Q30" s="24"/>
      <c r="R30" s="25" t="s">
        <v>44</v>
      </c>
      <c r="S30" s="25" t="s">
        <v>39</v>
      </c>
      <c r="T30" s="25" t="s">
        <v>25</v>
      </c>
      <c r="U30" s="26">
        <v>4.125</v>
      </c>
      <c r="V30" s="27">
        <v>1170</v>
      </c>
    </row>
    <row r="31" spans="1:23" ht="14.25" customHeight="1" x14ac:dyDescent="0.25">
      <c r="A31" s="28" t="str">
        <f t="shared" si="3"/>
        <v/>
      </c>
      <c r="B31" s="3">
        <f t="shared" si="0"/>
        <v>76.589999999999989</v>
      </c>
      <c r="C31" s="29">
        <v>5.21</v>
      </c>
      <c r="D31" s="30"/>
      <c r="E31" t="s">
        <v>80</v>
      </c>
      <c r="F31" s="37" t="s">
        <v>276</v>
      </c>
      <c r="G31" s="36"/>
      <c r="H31" s="32"/>
      <c r="I31" s="33">
        <f t="shared" si="1"/>
        <v>46188.597083333334</v>
      </c>
      <c r="J31" s="34" t="str">
        <f t="shared" si="8"/>
        <v/>
      </c>
      <c r="K31" s="23">
        <f t="shared" si="4"/>
        <v>23</v>
      </c>
      <c r="L31" s="23">
        <v>1</v>
      </c>
      <c r="M31" s="23">
        <f t="shared" si="7"/>
        <v>76.589999999999989</v>
      </c>
      <c r="N31" s="24">
        <f t="shared" si="5"/>
        <v>46188.597083333334</v>
      </c>
      <c r="O31" s="24">
        <f t="shared" si="2"/>
        <v>46188.597083333334</v>
      </c>
      <c r="P31" s="24">
        <f t="shared" si="6"/>
        <v>46188.597083333334</v>
      </c>
      <c r="Q31" s="24"/>
      <c r="R31" s="25" t="s">
        <v>0</v>
      </c>
      <c r="S31" s="25" t="s">
        <v>39</v>
      </c>
      <c r="T31" s="25" t="s">
        <v>28</v>
      </c>
      <c r="U31" s="26">
        <v>3.25</v>
      </c>
      <c r="V31" s="27">
        <v>940</v>
      </c>
    </row>
    <row r="32" spans="1:23" ht="14.25" customHeight="1" x14ac:dyDescent="0.25">
      <c r="A32" s="28" t="str">
        <f t="shared" si="3"/>
        <v/>
      </c>
      <c r="B32" s="3">
        <f t="shared" si="0"/>
        <v>79.239999999999995</v>
      </c>
      <c r="C32" s="29">
        <v>2.65</v>
      </c>
      <c r="D32" s="30"/>
      <c r="E32" t="s">
        <v>81</v>
      </c>
      <c r="F32" s="37" t="s">
        <v>276</v>
      </c>
      <c r="G32" s="36"/>
      <c r="H32" s="32"/>
      <c r="I32" s="33">
        <f t="shared" si="1"/>
        <v>46188.601884057971</v>
      </c>
      <c r="J32" s="34" t="str">
        <f t="shared" si="8"/>
        <v/>
      </c>
      <c r="K32" s="23">
        <f t="shared" si="4"/>
        <v>23</v>
      </c>
      <c r="L32" s="23"/>
      <c r="M32" s="23">
        <f t="shared" si="7"/>
        <v>79.239999999999995</v>
      </c>
      <c r="N32" s="24">
        <f t="shared" si="5"/>
        <v>46188.601884057971</v>
      </c>
      <c r="O32" s="24">
        <f t="shared" si="2"/>
        <v>46188.601884057971</v>
      </c>
      <c r="P32" s="24">
        <f t="shared" si="6"/>
        <v>46188.601884057971</v>
      </c>
      <c r="Q32" s="24"/>
      <c r="R32" s="25" t="s">
        <v>45</v>
      </c>
      <c r="S32" s="25" t="s">
        <v>28</v>
      </c>
      <c r="T32" s="25" t="s">
        <v>39</v>
      </c>
      <c r="U32" s="26">
        <v>3.25</v>
      </c>
      <c r="V32" s="27">
        <v>940</v>
      </c>
    </row>
    <row r="33" spans="1:22" ht="14.25" customHeight="1" x14ac:dyDescent="0.25">
      <c r="A33" s="28" t="str">
        <f t="shared" si="3"/>
        <v/>
      </c>
      <c r="B33" s="3">
        <f t="shared" si="0"/>
        <v>85</v>
      </c>
      <c r="C33" s="29">
        <v>5.76</v>
      </c>
      <c r="D33" s="30"/>
      <c r="E33" t="s">
        <v>82</v>
      </c>
      <c r="F33" s="37" t="s">
        <v>276</v>
      </c>
      <c r="G33" s="36"/>
      <c r="H33" s="32"/>
      <c r="I33" s="33">
        <f t="shared" si="1"/>
        <v>46188.612318840576</v>
      </c>
      <c r="J33" s="34" t="str">
        <f t="shared" si="8"/>
        <v/>
      </c>
      <c r="K33" s="23">
        <f t="shared" si="4"/>
        <v>23</v>
      </c>
      <c r="L33" s="23">
        <v>1</v>
      </c>
      <c r="M33" s="23">
        <f t="shared" si="7"/>
        <v>85</v>
      </c>
      <c r="N33" s="24">
        <f t="shared" si="5"/>
        <v>46188.612318840576</v>
      </c>
      <c r="O33" s="24">
        <f t="shared" si="2"/>
        <v>46188.612318840576</v>
      </c>
      <c r="P33" s="24">
        <f t="shared" si="6"/>
        <v>46188.612318840576</v>
      </c>
      <c r="Q33" s="24"/>
      <c r="R33" s="25" t="s">
        <v>46</v>
      </c>
      <c r="S33" s="25" t="s">
        <v>34</v>
      </c>
      <c r="T33" s="25" t="s">
        <v>47</v>
      </c>
      <c r="U33" s="26">
        <v>6.25</v>
      </c>
      <c r="V33" s="27">
        <v>1075</v>
      </c>
    </row>
    <row r="34" spans="1:22" ht="14.25" customHeight="1" x14ac:dyDescent="0.25">
      <c r="A34" s="28" t="str">
        <f t="shared" si="3"/>
        <v/>
      </c>
      <c r="B34" s="3">
        <f t="shared" si="0"/>
        <v>88.24</v>
      </c>
      <c r="C34" s="29">
        <v>3.24</v>
      </c>
      <c r="D34" s="30"/>
      <c r="E34" t="s">
        <v>83</v>
      </c>
      <c r="F34" s="37" t="s">
        <v>277</v>
      </c>
      <c r="G34" s="36"/>
      <c r="H34" s="32"/>
      <c r="I34" s="33">
        <f t="shared" si="1"/>
        <v>46188.618188405795</v>
      </c>
      <c r="J34" s="34" t="str">
        <f t="shared" si="8"/>
        <v/>
      </c>
      <c r="K34" s="23">
        <f t="shared" si="4"/>
        <v>23</v>
      </c>
      <c r="L34" s="23"/>
      <c r="M34" s="23">
        <f t="shared" si="7"/>
        <v>88.24</v>
      </c>
      <c r="N34" s="24">
        <f t="shared" si="5"/>
        <v>46188.618188405795</v>
      </c>
      <c r="O34" s="24">
        <f t="shared" si="2"/>
        <v>46188.618188405795</v>
      </c>
      <c r="P34" s="24">
        <f t="shared" si="6"/>
        <v>46188.618188405795</v>
      </c>
      <c r="Q34" s="24"/>
      <c r="R34" s="25" t="s">
        <v>48</v>
      </c>
      <c r="S34" s="25" t="s">
        <v>47</v>
      </c>
      <c r="T34" s="25" t="s">
        <v>34</v>
      </c>
      <c r="U34" s="26">
        <v>6.25</v>
      </c>
      <c r="V34" s="27">
        <v>1075</v>
      </c>
    </row>
    <row r="35" spans="1:22" ht="14.25" customHeight="1" x14ac:dyDescent="0.25">
      <c r="A35" s="28" t="str">
        <f t="shared" si="3"/>
        <v/>
      </c>
      <c r="B35" s="3">
        <f t="shared" si="0"/>
        <v>94</v>
      </c>
      <c r="C35" s="29">
        <v>5.76</v>
      </c>
      <c r="D35" s="30"/>
      <c r="E35" t="s">
        <v>84</v>
      </c>
      <c r="F35" s="37" t="s">
        <v>276</v>
      </c>
      <c r="G35" s="36"/>
      <c r="H35" s="32"/>
      <c r="I35" s="33">
        <f t="shared" si="1"/>
        <v>46188.628623188401</v>
      </c>
      <c r="J35" s="34" t="str">
        <f t="shared" si="8"/>
        <v/>
      </c>
      <c r="K35" s="23">
        <f t="shared" si="4"/>
        <v>23</v>
      </c>
      <c r="L35" s="23">
        <v>1</v>
      </c>
      <c r="M35" s="23">
        <f t="shared" si="7"/>
        <v>94</v>
      </c>
      <c r="N35" s="24">
        <f t="shared" si="5"/>
        <v>46188.628623188401</v>
      </c>
      <c r="O35" s="24">
        <f t="shared" si="2"/>
        <v>46188.628623188401</v>
      </c>
      <c r="P35" s="24">
        <f t="shared" si="6"/>
        <v>46188.628623188401</v>
      </c>
      <c r="Q35" s="24"/>
      <c r="R35" s="25" t="s">
        <v>49</v>
      </c>
      <c r="S35" s="25" t="s">
        <v>25</v>
      </c>
      <c r="T35" s="25" t="s">
        <v>50</v>
      </c>
      <c r="U35" s="26">
        <v>6.25</v>
      </c>
      <c r="V35" s="27">
        <v>1150</v>
      </c>
    </row>
    <row r="36" spans="1:22" ht="14.25" customHeight="1" x14ac:dyDescent="0.25">
      <c r="A36" s="28" t="str">
        <f t="shared" si="3"/>
        <v/>
      </c>
      <c r="B36" s="3">
        <f t="shared" si="0"/>
        <v>98.8</v>
      </c>
      <c r="C36" s="29">
        <v>4.8</v>
      </c>
      <c r="D36" s="30"/>
      <c r="E36" t="s">
        <v>85</v>
      </c>
      <c r="F36" s="37" t="s">
        <v>276</v>
      </c>
      <c r="G36" s="31"/>
      <c r="H36" s="32"/>
      <c r="I36" s="33">
        <f t="shared" si="1"/>
        <v>46188.637318840578</v>
      </c>
      <c r="J36" s="34" t="str">
        <f t="shared" si="8"/>
        <v/>
      </c>
      <c r="K36" s="23">
        <f t="shared" si="4"/>
        <v>23</v>
      </c>
      <c r="L36" s="23"/>
      <c r="M36" s="23">
        <f t="shared" si="7"/>
        <v>98.8</v>
      </c>
      <c r="N36" s="24">
        <f t="shared" si="5"/>
        <v>46188.637318840578</v>
      </c>
      <c r="O36" s="24">
        <f t="shared" si="2"/>
        <v>46188.637318840578</v>
      </c>
      <c r="P36" s="24">
        <f t="shared" si="6"/>
        <v>46188.637318840578</v>
      </c>
      <c r="Q36" s="24"/>
      <c r="R36" s="25" t="s">
        <v>51</v>
      </c>
      <c r="S36" s="25" t="s">
        <v>50</v>
      </c>
      <c r="T36" s="25" t="s">
        <v>25</v>
      </c>
      <c r="U36" s="26">
        <v>6.25</v>
      </c>
      <c r="V36" s="27">
        <v>1150</v>
      </c>
    </row>
    <row r="37" spans="1:22" ht="14.25" customHeight="1" x14ac:dyDescent="0.25">
      <c r="A37" s="28" t="str">
        <f t="shared" si="3"/>
        <v/>
      </c>
      <c r="B37" s="3">
        <f t="shared" si="0"/>
        <v>105.8</v>
      </c>
      <c r="C37" s="29">
        <v>7</v>
      </c>
      <c r="D37" s="30"/>
      <c r="E37" t="s">
        <v>86</v>
      </c>
      <c r="F37" s="37" t="s">
        <v>278</v>
      </c>
      <c r="G37" s="31"/>
      <c r="H37" s="32"/>
      <c r="I37" s="33">
        <f t="shared" si="1"/>
        <v>46188.65</v>
      </c>
      <c r="J37" s="34" t="str">
        <f t="shared" si="8"/>
        <v/>
      </c>
      <c r="K37" s="23">
        <f t="shared" si="4"/>
        <v>23</v>
      </c>
      <c r="L37" s="23">
        <v>1</v>
      </c>
      <c r="M37" s="23">
        <f t="shared" si="7"/>
        <v>105.8</v>
      </c>
      <c r="N37" s="24">
        <f t="shared" si="5"/>
        <v>46188.65</v>
      </c>
      <c r="O37" s="24">
        <f t="shared" si="2"/>
        <v>46188.65</v>
      </c>
      <c r="P37" s="24">
        <f t="shared" si="6"/>
        <v>46188.65</v>
      </c>
      <c r="Q37" s="24"/>
      <c r="R37" s="25" t="s">
        <v>52</v>
      </c>
      <c r="S37" s="25" t="s">
        <v>28</v>
      </c>
      <c r="T37" s="25" t="s">
        <v>53</v>
      </c>
      <c r="U37" s="26">
        <v>6.333333333333333</v>
      </c>
      <c r="V37" s="27">
        <v>1190</v>
      </c>
    </row>
    <row r="38" spans="1:22" ht="14.25" customHeight="1" x14ac:dyDescent="0.25">
      <c r="A38" s="28" t="str">
        <f t="shared" si="3"/>
        <v/>
      </c>
      <c r="B38" s="3">
        <f t="shared" si="0"/>
        <v>110.8</v>
      </c>
      <c r="C38" s="29">
        <v>5</v>
      </c>
      <c r="D38" s="30"/>
      <c r="E38" t="s">
        <v>87</v>
      </c>
      <c r="F38" s="37" t="s">
        <v>278</v>
      </c>
      <c r="G38" s="31"/>
      <c r="H38" s="32"/>
      <c r="I38" s="33">
        <f t="shared" si="1"/>
        <v>46188.659057971017</v>
      </c>
      <c r="J38" s="34" t="str">
        <f t="shared" si="8"/>
        <v/>
      </c>
      <c r="K38" s="23">
        <f t="shared" si="4"/>
        <v>23</v>
      </c>
      <c r="L38" s="23"/>
      <c r="M38" s="23">
        <f t="shared" si="7"/>
        <v>110.8</v>
      </c>
      <c r="N38" s="24">
        <f t="shared" si="5"/>
        <v>46188.659057971017</v>
      </c>
      <c r="O38" s="24">
        <f t="shared" si="2"/>
        <v>46188.659057971017</v>
      </c>
      <c r="P38" s="24">
        <f t="shared" si="6"/>
        <v>46188.659057971017</v>
      </c>
      <c r="Q38" s="24"/>
      <c r="R38" s="25" t="s">
        <v>54</v>
      </c>
      <c r="S38" s="25" t="s">
        <v>53</v>
      </c>
      <c r="T38" s="25" t="s">
        <v>28</v>
      </c>
      <c r="U38" s="26">
        <v>6.333333333333333</v>
      </c>
      <c r="V38" s="27">
        <v>1190</v>
      </c>
    </row>
    <row r="39" spans="1:22" ht="14.25" customHeight="1" x14ac:dyDescent="0.25">
      <c r="A39" s="28" t="str">
        <f t="shared" si="3"/>
        <v/>
      </c>
      <c r="B39" s="3">
        <f t="shared" si="0"/>
        <v>116.8</v>
      </c>
      <c r="C39" s="29">
        <v>6</v>
      </c>
      <c r="D39" s="30" t="s">
        <v>19</v>
      </c>
      <c r="E39" t="s">
        <v>88</v>
      </c>
      <c r="F39" s="37" t="s">
        <v>279</v>
      </c>
      <c r="G39" s="36">
        <v>1.0416666666666666E-2</v>
      </c>
      <c r="H39" s="62"/>
      <c r="I39" s="33">
        <f t="shared" si="1"/>
        <v>46188.669927536233</v>
      </c>
      <c r="J39" s="34">
        <f t="shared" si="8"/>
        <v>46188.680344202898</v>
      </c>
      <c r="K39" s="23">
        <f t="shared" si="4"/>
        <v>23</v>
      </c>
      <c r="L39" s="23">
        <v>1</v>
      </c>
      <c r="M39" s="23">
        <f t="shared" si="7"/>
        <v>116.8</v>
      </c>
      <c r="N39" s="24">
        <f t="shared" si="5"/>
        <v>46188.669927536233</v>
      </c>
      <c r="O39" s="24">
        <f t="shared" si="2"/>
        <v>46188.680344202898</v>
      </c>
      <c r="P39" s="24">
        <f t="shared" si="6"/>
        <v>46188.669927536233</v>
      </c>
      <c r="Q39" s="24"/>
      <c r="R39" s="25" t="s">
        <v>55</v>
      </c>
      <c r="S39" s="25" t="s">
        <v>31</v>
      </c>
      <c r="T39" s="25" t="s">
        <v>56</v>
      </c>
      <c r="U39" s="26">
        <v>7.125</v>
      </c>
      <c r="V39" s="27">
        <v>1265</v>
      </c>
    </row>
    <row r="40" spans="1:22" ht="14.25" customHeight="1" x14ac:dyDescent="0.25">
      <c r="A40" s="28" t="str">
        <f t="shared" si="3"/>
        <v/>
      </c>
      <c r="B40" s="3">
        <f t="shared" si="0"/>
        <v>120.02</v>
      </c>
      <c r="C40" s="29">
        <v>3.22</v>
      </c>
      <c r="D40" s="30"/>
      <c r="E40" t="s">
        <v>89</v>
      </c>
      <c r="F40" s="37" t="s">
        <v>280</v>
      </c>
      <c r="G40" s="31"/>
      <c r="H40" s="32"/>
      <c r="I40" s="33">
        <f t="shared" si="1"/>
        <v>46188.686177536234</v>
      </c>
      <c r="J40" s="34" t="str">
        <f t="shared" si="8"/>
        <v/>
      </c>
      <c r="K40" s="23">
        <f t="shared" si="4"/>
        <v>23</v>
      </c>
      <c r="L40" s="23"/>
      <c r="M40" s="23">
        <f t="shared" si="7"/>
        <v>120.02</v>
      </c>
      <c r="N40" s="24">
        <f t="shared" si="5"/>
        <v>46188.686177536234</v>
      </c>
      <c r="O40" s="24">
        <f t="shared" si="2"/>
        <v>46188.686177536234</v>
      </c>
      <c r="P40" s="24">
        <f t="shared" si="6"/>
        <v>46188.686177536234</v>
      </c>
      <c r="Q40" s="24"/>
      <c r="R40" s="25" t="s">
        <v>57</v>
      </c>
      <c r="S40" s="25" t="s">
        <v>56</v>
      </c>
      <c r="T40" s="25" t="s">
        <v>31</v>
      </c>
      <c r="U40" s="26">
        <v>7.125</v>
      </c>
      <c r="V40" s="27">
        <v>1265</v>
      </c>
    </row>
    <row r="41" spans="1:22" ht="14.25" customHeight="1" x14ac:dyDescent="0.25">
      <c r="A41" s="28" t="str">
        <f t="shared" si="3"/>
        <v/>
      </c>
      <c r="B41" s="3">
        <f t="shared" si="0"/>
        <v>123.53999999999999</v>
      </c>
      <c r="C41" s="29">
        <v>3.52</v>
      </c>
      <c r="D41" s="30"/>
      <c r="E41" t="s">
        <v>90</v>
      </c>
      <c r="F41" s="37" t="s">
        <v>281</v>
      </c>
      <c r="G41" s="31"/>
      <c r="H41" s="32"/>
      <c r="I41" s="33">
        <f t="shared" si="1"/>
        <v>46188.692554347828</v>
      </c>
      <c r="J41" s="34" t="str">
        <f t="shared" si="8"/>
        <v/>
      </c>
      <c r="K41" s="23">
        <f t="shared" si="4"/>
        <v>23</v>
      </c>
      <c r="L41" s="23">
        <v>1</v>
      </c>
      <c r="M41" s="23">
        <f t="shared" si="7"/>
        <v>123.53999999999999</v>
      </c>
      <c r="N41" s="24">
        <f t="shared" si="5"/>
        <v>46188.692554347828</v>
      </c>
      <c r="O41" s="24">
        <f t="shared" si="2"/>
        <v>46188.692554347828</v>
      </c>
      <c r="P41" s="24">
        <f t="shared" si="6"/>
        <v>46188.692554347828</v>
      </c>
      <c r="Q41" s="24"/>
      <c r="R41" s="25" t="s">
        <v>58</v>
      </c>
      <c r="S41" s="25" t="s">
        <v>39</v>
      </c>
      <c r="T41" s="25" t="s">
        <v>59</v>
      </c>
      <c r="U41" s="26">
        <v>6.291666666666667</v>
      </c>
      <c r="V41" s="27">
        <v>1170</v>
      </c>
    </row>
    <row r="42" spans="1:22" ht="14.25" customHeight="1" x14ac:dyDescent="0.25">
      <c r="A42" s="28" t="str">
        <f t="shared" si="3"/>
        <v/>
      </c>
      <c r="B42" s="38">
        <f t="shared" si="0"/>
        <v>124.91</v>
      </c>
      <c r="C42" s="39">
        <v>1.37</v>
      </c>
      <c r="D42" s="40"/>
      <c r="E42" t="s">
        <v>91</v>
      </c>
      <c r="F42" s="41" t="s">
        <v>282</v>
      </c>
      <c r="G42" s="42"/>
      <c r="H42" s="43"/>
      <c r="I42" s="33">
        <f t="shared" si="1"/>
        <v>46188.695036231889</v>
      </c>
      <c r="J42" s="44" t="str">
        <f t="shared" si="8"/>
        <v/>
      </c>
      <c r="K42" s="23">
        <f t="shared" si="4"/>
        <v>23</v>
      </c>
      <c r="L42" s="23"/>
      <c r="M42" s="23">
        <f t="shared" si="7"/>
        <v>124.91</v>
      </c>
      <c r="N42" s="24">
        <f t="shared" si="5"/>
        <v>46188.695036231889</v>
      </c>
      <c r="O42" s="24">
        <f t="shared" si="2"/>
        <v>46188.695036231889</v>
      </c>
      <c r="P42" s="24">
        <f t="shared" si="6"/>
        <v>46188.695036231889</v>
      </c>
      <c r="Q42" s="24"/>
      <c r="R42" s="25" t="s">
        <v>60</v>
      </c>
      <c r="S42" s="25" t="s">
        <v>59</v>
      </c>
      <c r="T42" s="25" t="s">
        <v>39</v>
      </c>
      <c r="U42" s="26">
        <v>6.291666666666667</v>
      </c>
      <c r="V42" s="27">
        <v>1170</v>
      </c>
    </row>
    <row r="43" spans="1:22" ht="14.25" customHeight="1" x14ac:dyDescent="0.25">
      <c r="A43" s="28" t="str">
        <f t="shared" si="3"/>
        <v/>
      </c>
      <c r="B43" s="3">
        <f t="shared" si="0"/>
        <v>126.63</v>
      </c>
      <c r="C43" s="29">
        <v>1.72</v>
      </c>
      <c r="D43" s="30"/>
      <c r="E43" t="s">
        <v>92</v>
      </c>
      <c r="F43" s="37" t="s">
        <v>276</v>
      </c>
      <c r="G43" s="36"/>
      <c r="H43" s="32"/>
      <c r="I43" s="33">
        <f t="shared" ref="I43:I76" si="9">IF($C43="","",$N43)</f>
        <v>46188.698152173922</v>
      </c>
      <c r="J43" s="34" t="str">
        <f t="shared" si="8"/>
        <v/>
      </c>
      <c r="K43" s="23">
        <f t="shared" si="4"/>
        <v>23</v>
      </c>
      <c r="L43" s="23">
        <v>1</v>
      </c>
      <c r="M43" s="23">
        <f t="shared" si="7"/>
        <v>126.63</v>
      </c>
      <c r="N43" s="24">
        <f t="shared" si="5"/>
        <v>46188.698152173922</v>
      </c>
      <c r="O43" s="24">
        <f t="shared" si="2"/>
        <v>46188.698152173922</v>
      </c>
      <c r="P43" s="24">
        <f t="shared" si="6"/>
        <v>46188.698152173922</v>
      </c>
      <c r="Q43" s="24"/>
      <c r="R43" s="25" t="s">
        <v>61</v>
      </c>
      <c r="S43" s="25" t="s">
        <v>24</v>
      </c>
      <c r="T43" s="25" t="s">
        <v>62</v>
      </c>
      <c r="U43" s="26">
        <v>6.666666666666667</v>
      </c>
      <c r="V43" s="27">
        <v>1190</v>
      </c>
    </row>
    <row r="44" spans="1:22" ht="14.25" customHeight="1" x14ac:dyDescent="0.25">
      <c r="A44" s="28" t="str">
        <f t="shared" si="3"/>
        <v/>
      </c>
      <c r="B44" s="3">
        <f t="shared" si="0"/>
        <v>132.31</v>
      </c>
      <c r="C44" s="29">
        <v>5.68</v>
      </c>
      <c r="D44" s="30"/>
      <c r="E44" t="s">
        <v>93</v>
      </c>
      <c r="F44" s="37" t="s">
        <v>283</v>
      </c>
      <c r="G44" s="31"/>
      <c r="H44" s="32"/>
      <c r="I44" s="33">
        <f t="shared" si="9"/>
        <v>46188.708442028998</v>
      </c>
      <c r="J44" s="34" t="str">
        <f t="shared" si="8"/>
        <v/>
      </c>
      <c r="K44" s="23">
        <f t="shared" si="4"/>
        <v>23</v>
      </c>
      <c r="L44" s="23"/>
      <c r="M44" s="23">
        <f t="shared" si="7"/>
        <v>132.31</v>
      </c>
      <c r="N44" s="24">
        <f t="shared" si="5"/>
        <v>46188.708442028998</v>
      </c>
      <c r="O44" s="24">
        <f t="shared" si="2"/>
        <v>46188.708442028998</v>
      </c>
      <c r="P44" s="24">
        <f t="shared" si="6"/>
        <v>46188.708442028998</v>
      </c>
      <c r="Q44" s="24"/>
      <c r="R44" s="25" t="s">
        <v>63</v>
      </c>
      <c r="S44" s="25" t="s">
        <v>62</v>
      </c>
      <c r="T44" s="25" t="s">
        <v>24</v>
      </c>
      <c r="U44" s="26">
        <v>6.666666666666667</v>
      </c>
      <c r="V44" s="27">
        <v>1190</v>
      </c>
    </row>
    <row r="45" spans="1:22" ht="14.25" customHeight="1" x14ac:dyDescent="0.25">
      <c r="A45" s="28" t="str">
        <f t="shared" si="3"/>
        <v/>
      </c>
      <c r="B45" s="3">
        <f t="shared" ref="B45:B60" si="10">IF($C45="","",$M45)</f>
        <v>138.26</v>
      </c>
      <c r="C45" s="29">
        <v>5.95</v>
      </c>
      <c r="D45" s="30"/>
      <c r="E45" t="s">
        <v>94</v>
      </c>
      <c r="F45" s="37" t="s">
        <v>284</v>
      </c>
      <c r="G45" s="31"/>
      <c r="H45" s="32"/>
      <c r="I45" s="33">
        <f t="shared" si="9"/>
        <v>46188.719221014508</v>
      </c>
      <c r="J45" s="34" t="str">
        <f t="shared" ref="J45:J60" si="11">IF($G45=0,"",$O45)</f>
        <v/>
      </c>
      <c r="K45" s="23">
        <f t="shared" si="4"/>
        <v>23</v>
      </c>
      <c r="L45" s="23">
        <v>1</v>
      </c>
      <c r="M45" s="23">
        <f t="shared" si="7"/>
        <v>138.26</v>
      </c>
      <c r="N45" s="24">
        <f t="shared" si="5"/>
        <v>46188.719221014508</v>
      </c>
      <c r="O45" s="24">
        <f t="shared" si="2"/>
        <v>46188.719221014508</v>
      </c>
      <c r="P45" s="24">
        <f t="shared" si="6"/>
        <v>46188.719221014508</v>
      </c>
      <c r="Q45" s="24"/>
    </row>
    <row r="46" spans="1:22" ht="14.25" customHeight="1" x14ac:dyDescent="0.25">
      <c r="A46" s="28" t="str">
        <f t="shared" si="3"/>
        <v/>
      </c>
      <c r="B46" s="3">
        <f t="shared" si="10"/>
        <v>140.88999999999999</v>
      </c>
      <c r="C46" s="29">
        <v>2.63</v>
      </c>
      <c r="D46" s="30"/>
      <c r="E46" t="s">
        <v>95</v>
      </c>
      <c r="F46" s="37" t="s">
        <v>285</v>
      </c>
      <c r="G46" s="31"/>
      <c r="H46" s="32"/>
      <c r="I46" s="33">
        <f t="shared" si="9"/>
        <v>46188.723985507262</v>
      </c>
      <c r="J46" s="34" t="str">
        <f t="shared" si="11"/>
        <v/>
      </c>
      <c r="K46" s="23">
        <f t="shared" si="4"/>
        <v>23</v>
      </c>
      <c r="L46" s="23"/>
      <c r="M46" s="23">
        <f t="shared" si="7"/>
        <v>140.88999999999999</v>
      </c>
      <c r="N46" s="24">
        <f t="shared" si="5"/>
        <v>46188.723985507262</v>
      </c>
      <c r="O46" s="24">
        <f t="shared" si="2"/>
        <v>46188.723985507262</v>
      </c>
      <c r="P46" s="24">
        <f t="shared" si="6"/>
        <v>46188.723985507262</v>
      </c>
      <c r="Q46" s="24"/>
    </row>
    <row r="47" spans="1:22" ht="14.25" customHeight="1" x14ac:dyDescent="0.25">
      <c r="A47" s="28" t="str">
        <f t="shared" si="3"/>
        <v/>
      </c>
      <c r="B47" s="3">
        <f t="shared" si="10"/>
        <v>145.63999999999999</v>
      </c>
      <c r="C47" s="29">
        <v>4.75</v>
      </c>
      <c r="D47" s="30"/>
      <c r="E47" t="s">
        <v>96</v>
      </c>
      <c r="F47" s="37" t="s">
        <v>286</v>
      </c>
      <c r="G47" s="31"/>
      <c r="H47" s="32"/>
      <c r="I47" s="33">
        <f t="shared" si="9"/>
        <v>46188.732590579726</v>
      </c>
      <c r="J47" s="34" t="str">
        <f t="shared" si="11"/>
        <v/>
      </c>
      <c r="K47" s="23">
        <f t="shared" si="4"/>
        <v>23</v>
      </c>
      <c r="L47" s="23">
        <v>1</v>
      </c>
      <c r="M47" s="23">
        <f t="shared" si="7"/>
        <v>145.63999999999999</v>
      </c>
      <c r="N47" s="24">
        <f t="shared" si="5"/>
        <v>46188.732590579726</v>
      </c>
      <c r="O47" s="24">
        <f t="shared" si="2"/>
        <v>46188.732590579726</v>
      </c>
      <c r="P47" s="24">
        <f t="shared" si="6"/>
        <v>46188.732590579726</v>
      </c>
      <c r="Q47" s="24"/>
    </row>
    <row r="48" spans="1:22" ht="14.25" customHeight="1" x14ac:dyDescent="0.25">
      <c r="A48" s="28" t="str">
        <f t="shared" ref="A48:A98" si="12">IF(DAY($P48)&lt;&gt;DAY($P47),$P48,"")</f>
        <v/>
      </c>
      <c r="B48" s="3">
        <f t="shared" si="10"/>
        <v>147.72999999999999</v>
      </c>
      <c r="C48" s="29">
        <v>2.09</v>
      </c>
      <c r="D48" s="30"/>
      <c r="E48" t="s">
        <v>97</v>
      </c>
      <c r="F48" s="37" t="s">
        <v>287</v>
      </c>
      <c r="G48" s="31"/>
      <c r="H48" s="32"/>
      <c r="I48" s="33">
        <f t="shared" si="9"/>
        <v>46188.736376811612</v>
      </c>
      <c r="J48" s="34" t="str">
        <f t="shared" si="11"/>
        <v/>
      </c>
      <c r="K48" s="23">
        <f t="shared" si="4"/>
        <v>23</v>
      </c>
      <c r="L48" s="23"/>
      <c r="M48" s="23">
        <f t="shared" si="7"/>
        <v>147.72999999999999</v>
      </c>
      <c r="N48" s="24">
        <f t="shared" si="5"/>
        <v>46188.736376811612</v>
      </c>
      <c r="O48" s="24">
        <f t="shared" si="2"/>
        <v>46188.736376811612</v>
      </c>
      <c r="P48" s="24">
        <f t="shared" si="6"/>
        <v>46188.736376811612</v>
      </c>
      <c r="Q48" s="24"/>
    </row>
    <row r="49" spans="1:17" ht="14.25" customHeight="1" x14ac:dyDescent="0.25">
      <c r="A49" s="28" t="str">
        <f t="shared" si="12"/>
        <v/>
      </c>
      <c r="B49" s="3">
        <f t="shared" si="10"/>
        <v>150</v>
      </c>
      <c r="C49" s="29">
        <v>2.27</v>
      </c>
      <c r="D49" s="30"/>
      <c r="E49" t="s">
        <v>98</v>
      </c>
      <c r="F49" s="47" t="s">
        <v>288</v>
      </c>
      <c r="G49" s="36"/>
      <c r="H49" s="48"/>
      <c r="I49" s="33">
        <f t="shared" si="9"/>
        <v>46188.740489130454</v>
      </c>
      <c r="J49" s="49" t="str">
        <f t="shared" si="11"/>
        <v/>
      </c>
      <c r="K49" s="23">
        <f t="shared" si="4"/>
        <v>23</v>
      </c>
      <c r="L49" s="23">
        <v>1</v>
      </c>
      <c r="M49" s="23">
        <f t="shared" si="7"/>
        <v>150</v>
      </c>
      <c r="N49" s="24">
        <f t="shared" si="5"/>
        <v>46188.740489130454</v>
      </c>
      <c r="O49" s="24">
        <f t="shared" si="2"/>
        <v>46188.740489130454</v>
      </c>
      <c r="P49" s="24">
        <f t="shared" si="6"/>
        <v>46188.740489130454</v>
      </c>
      <c r="Q49" s="24"/>
    </row>
    <row r="50" spans="1:17" ht="14.25" customHeight="1" x14ac:dyDescent="0.25">
      <c r="A50" s="28" t="str">
        <f t="shared" si="12"/>
        <v/>
      </c>
      <c r="B50" s="3">
        <f t="shared" si="10"/>
        <v>154.62</v>
      </c>
      <c r="C50" s="29">
        <v>4.62</v>
      </c>
      <c r="D50" s="30"/>
      <c r="E50" t="s">
        <v>99</v>
      </c>
      <c r="F50" s="37" t="s">
        <v>289</v>
      </c>
      <c r="G50" s="31"/>
      <c r="H50" s="32"/>
      <c r="I50" s="33">
        <f t="shared" si="9"/>
        <v>46188.748858695668</v>
      </c>
      <c r="J50" s="34" t="str">
        <f t="shared" si="11"/>
        <v/>
      </c>
      <c r="K50" s="23">
        <f t="shared" si="4"/>
        <v>23</v>
      </c>
      <c r="L50" s="23"/>
      <c r="M50" s="23">
        <f t="shared" si="7"/>
        <v>154.62</v>
      </c>
      <c r="N50" s="24">
        <f t="shared" si="5"/>
        <v>46188.748858695668</v>
      </c>
      <c r="O50" s="24">
        <f t="shared" si="2"/>
        <v>46188.748858695668</v>
      </c>
      <c r="P50" s="24">
        <f t="shared" si="6"/>
        <v>46188.748858695668</v>
      </c>
      <c r="Q50" s="24"/>
    </row>
    <row r="51" spans="1:17" ht="14.25" customHeight="1" x14ac:dyDescent="0.25">
      <c r="A51" s="28" t="str">
        <f t="shared" si="12"/>
        <v/>
      </c>
      <c r="B51" s="3">
        <f t="shared" si="10"/>
        <v>160.65</v>
      </c>
      <c r="C51" s="29">
        <v>6.03</v>
      </c>
      <c r="D51" s="30"/>
      <c r="E51" t="s">
        <v>100</v>
      </c>
      <c r="F51" s="50" t="s">
        <v>290</v>
      </c>
      <c r="G51" s="31"/>
      <c r="H51" s="32"/>
      <c r="I51" s="33">
        <f t="shared" si="9"/>
        <v>46188.759782608715</v>
      </c>
      <c r="J51" s="34" t="str">
        <f t="shared" si="11"/>
        <v/>
      </c>
      <c r="K51" s="23">
        <f t="shared" si="4"/>
        <v>23</v>
      </c>
      <c r="L51" s="23">
        <v>1</v>
      </c>
      <c r="M51" s="23">
        <f t="shared" si="7"/>
        <v>160.65</v>
      </c>
      <c r="N51" s="24">
        <f t="shared" si="5"/>
        <v>46188.759782608715</v>
      </c>
      <c r="O51" s="24">
        <f t="shared" si="2"/>
        <v>46188.759782608715</v>
      </c>
      <c r="P51" s="24">
        <f t="shared" si="6"/>
        <v>46188.759782608715</v>
      </c>
      <c r="Q51" s="24"/>
    </row>
    <row r="52" spans="1:17" ht="14.25" customHeight="1" x14ac:dyDescent="0.25">
      <c r="A52" s="28" t="str">
        <f t="shared" si="12"/>
        <v/>
      </c>
      <c r="B52" s="3">
        <f t="shared" si="10"/>
        <v>165.35</v>
      </c>
      <c r="C52" s="29">
        <v>4.7</v>
      </c>
      <c r="D52" s="30"/>
      <c r="E52" t="s">
        <v>101</v>
      </c>
      <c r="F52" s="37" t="s">
        <v>291</v>
      </c>
      <c r="G52" s="31"/>
      <c r="H52" s="32"/>
      <c r="I52" s="33">
        <f t="shared" si="9"/>
        <v>46188.768297101466</v>
      </c>
      <c r="J52" s="34" t="str">
        <f t="shared" si="11"/>
        <v/>
      </c>
      <c r="K52" s="23">
        <f t="shared" si="4"/>
        <v>23</v>
      </c>
      <c r="L52" s="23"/>
      <c r="M52" s="23">
        <f t="shared" si="7"/>
        <v>165.35</v>
      </c>
      <c r="N52" s="24">
        <f t="shared" si="5"/>
        <v>46188.768297101466</v>
      </c>
      <c r="O52" s="24">
        <f t="shared" si="2"/>
        <v>46188.768297101466</v>
      </c>
      <c r="P52" s="24">
        <f t="shared" si="6"/>
        <v>46188.768297101466</v>
      </c>
      <c r="Q52" s="24"/>
    </row>
    <row r="53" spans="1:17" ht="14.25" customHeight="1" x14ac:dyDescent="0.25">
      <c r="A53" s="28" t="str">
        <f t="shared" si="12"/>
        <v/>
      </c>
      <c r="B53" s="3">
        <f t="shared" si="10"/>
        <v>168.16</v>
      </c>
      <c r="C53" s="29">
        <v>2.81</v>
      </c>
      <c r="D53" s="30"/>
      <c r="E53" t="s">
        <v>102</v>
      </c>
      <c r="F53" s="37" t="s">
        <v>291</v>
      </c>
      <c r="G53" s="36"/>
      <c r="H53" s="32"/>
      <c r="I53" s="33">
        <f t="shared" si="9"/>
        <v>46188.773387681176</v>
      </c>
      <c r="J53" s="34" t="str">
        <f t="shared" si="11"/>
        <v/>
      </c>
      <c r="K53" s="23">
        <f t="shared" si="4"/>
        <v>23</v>
      </c>
      <c r="L53" s="23">
        <v>1</v>
      </c>
      <c r="M53" s="23">
        <f t="shared" si="7"/>
        <v>168.16</v>
      </c>
      <c r="N53" s="24">
        <f t="shared" si="5"/>
        <v>46188.773387681176</v>
      </c>
      <c r="O53" s="24">
        <f t="shared" si="2"/>
        <v>46188.773387681176</v>
      </c>
      <c r="P53" s="24">
        <f t="shared" si="6"/>
        <v>46188.773387681176</v>
      </c>
      <c r="Q53" s="24"/>
    </row>
    <row r="54" spans="1:17" ht="14.25" customHeight="1" x14ac:dyDescent="0.25">
      <c r="A54" s="28" t="str">
        <f t="shared" si="12"/>
        <v/>
      </c>
      <c r="B54" s="3">
        <f t="shared" si="10"/>
        <v>170.84</v>
      </c>
      <c r="C54" s="29">
        <v>2.68</v>
      </c>
      <c r="D54" s="30" t="s">
        <v>19</v>
      </c>
      <c r="E54" t="s">
        <v>103</v>
      </c>
      <c r="F54" s="37" t="s">
        <v>292</v>
      </c>
      <c r="G54" s="31">
        <v>0.41666666666666669</v>
      </c>
      <c r="H54" s="32"/>
      <c r="I54" s="33">
        <f t="shared" si="9"/>
        <v>46188.778242753637</v>
      </c>
      <c r="J54" s="34">
        <f t="shared" si="11"/>
        <v>46189.194909420301</v>
      </c>
      <c r="K54" s="23">
        <f t="shared" si="4"/>
        <v>23</v>
      </c>
      <c r="L54" s="23"/>
      <c r="M54" s="23">
        <f t="shared" si="7"/>
        <v>170.84</v>
      </c>
      <c r="N54" s="24">
        <f t="shared" si="5"/>
        <v>46188.778242753637</v>
      </c>
      <c r="O54" s="24">
        <f t="shared" si="2"/>
        <v>46189.194909420301</v>
      </c>
      <c r="P54" s="24">
        <f t="shared" si="6"/>
        <v>46188.778242753637</v>
      </c>
      <c r="Q54" s="24"/>
    </row>
    <row r="55" spans="1:17" ht="14.25" customHeight="1" x14ac:dyDescent="0.25">
      <c r="A55" s="28">
        <f>IF(DAY($P55)&lt;&gt;DAY($P54),$P55,"")</f>
        <v>46189.209039855086</v>
      </c>
      <c r="B55" s="3">
        <f t="shared" si="10"/>
        <v>178.64000000000001</v>
      </c>
      <c r="C55" s="29">
        <v>7.8</v>
      </c>
      <c r="D55" s="30"/>
      <c r="E55" t="s">
        <v>104</v>
      </c>
      <c r="F55" s="37" t="s">
        <v>293</v>
      </c>
      <c r="G55" s="31"/>
      <c r="H55" s="32"/>
      <c r="I55" s="33">
        <f t="shared" si="9"/>
        <v>46189.209039855086</v>
      </c>
      <c r="J55" s="34" t="str">
        <f t="shared" si="11"/>
        <v/>
      </c>
      <c r="K55" s="23">
        <f t="shared" si="4"/>
        <v>23</v>
      </c>
      <c r="L55" s="23">
        <v>1</v>
      </c>
      <c r="M55" s="23">
        <f t="shared" si="7"/>
        <v>178.64000000000001</v>
      </c>
      <c r="N55" s="24">
        <f t="shared" si="5"/>
        <v>46189.209039855086</v>
      </c>
      <c r="O55" s="24">
        <f t="shared" si="2"/>
        <v>46189.209039855086</v>
      </c>
      <c r="P55" s="24">
        <f t="shared" si="6"/>
        <v>46189.209039855086</v>
      </c>
      <c r="Q55" s="24"/>
    </row>
    <row r="56" spans="1:17" ht="14.25" customHeight="1" x14ac:dyDescent="0.25">
      <c r="A56" s="28" t="str">
        <f t="shared" si="12"/>
        <v/>
      </c>
      <c r="B56" s="3">
        <f t="shared" si="10"/>
        <v>182.31</v>
      </c>
      <c r="C56" s="29">
        <v>3.67</v>
      </c>
      <c r="D56" s="30"/>
      <c r="E56" t="s">
        <v>105</v>
      </c>
      <c r="F56" s="37" t="s">
        <v>294</v>
      </c>
      <c r="G56" s="36"/>
      <c r="H56" s="32"/>
      <c r="I56" s="33">
        <f t="shared" si="9"/>
        <v>46189.215688405813</v>
      </c>
      <c r="J56" s="34" t="str">
        <f t="shared" si="11"/>
        <v/>
      </c>
      <c r="K56" s="23">
        <f t="shared" si="4"/>
        <v>23</v>
      </c>
      <c r="L56" s="23"/>
      <c r="M56" s="23">
        <f t="shared" si="7"/>
        <v>182.31</v>
      </c>
      <c r="N56" s="24">
        <f t="shared" si="5"/>
        <v>46189.215688405813</v>
      </c>
      <c r="O56" s="24">
        <f t="shared" si="2"/>
        <v>46189.215688405813</v>
      </c>
      <c r="P56" s="24">
        <f t="shared" si="6"/>
        <v>46189.215688405813</v>
      </c>
      <c r="Q56" s="24"/>
    </row>
    <row r="57" spans="1:17" ht="14.25" customHeight="1" x14ac:dyDescent="0.25">
      <c r="A57" s="28" t="str">
        <f t="shared" si="12"/>
        <v/>
      </c>
      <c r="B57" s="3">
        <f t="shared" si="10"/>
        <v>185.1</v>
      </c>
      <c r="C57" s="29">
        <v>2.79</v>
      </c>
      <c r="D57" s="30"/>
      <c r="E57" t="s">
        <v>106</v>
      </c>
      <c r="F57" s="37" t="s">
        <v>296</v>
      </c>
      <c r="G57" s="36"/>
      <c r="H57" s="32"/>
      <c r="I57" s="33">
        <f t="shared" si="9"/>
        <v>46189.220742753641</v>
      </c>
      <c r="J57" s="34" t="str">
        <f t="shared" si="11"/>
        <v/>
      </c>
      <c r="K57" s="23">
        <f t="shared" si="4"/>
        <v>23</v>
      </c>
      <c r="L57" s="23">
        <v>1</v>
      </c>
      <c r="M57" s="23">
        <f t="shared" si="7"/>
        <v>185.1</v>
      </c>
      <c r="N57" s="24">
        <f t="shared" si="5"/>
        <v>46189.220742753641</v>
      </c>
      <c r="O57" s="24">
        <f t="shared" si="2"/>
        <v>46189.220742753641</v>
      </c>
      <c r="P57" s="24">
        <f t="shared" si="6"/>
        <v>46189.220742753641</v>
      </c>
      <c r="Q57" s="24"/>
    </row>
    <row r="58" spans="1:17" ht="14.25" customHeight="1" x14ac:dyDescent="0.25">
      <c r="A58" s="28" t="str">
        <f t="shared" si="12"/>
        <v/>
      </c>
      <c r="B58" s="3">
        <f t="shared" si="10"/>
        <v>187.67</v>
      </c>
      <c r="C58" s="29">
        <v>2.57</v>
      </c>
      <c r="D58" s="30"/>
      <c r="E58" t="s">
        <v>107</v>
      </c>
      <c r="F58" s="37" t="s">
        <v>295</v>
      </c>
      <c r="G58" s="31"/>
      <c r="H58" s="32"/>
      <c r="I58" s="33">
        <f t="shared" si="9"/>
        <v>46189.225398550741</v>
      </c>
      <c r="J58" s="34" t="str">
        <f t="shared" si="11"/>
        <v/>
      </c>
      <c r="K58" s="23">
        <f t="shared" si="4"/>
        <v>23</v>
      </c>
      <c r="L58" s="23"/>
      <c r="M58" s="23">
        <f t="shared" si="7"/>
        <v>187.67</v>
      </c>
      <c r="N58" s="24">
        <f t="shared" si="5"/>
        <v>46189.225398550741</v>
      </c>
      <c r="O58" s="24">
        <f t="shared" si="2"/>
        <v>46189.225398550741</v>
      </c>
      <c r="P58" s="24">
        <f t="shared" si="6"/>
        <v>46189.225398550741</v>
      </c>
      <c r="Q58" s="24"/>
    </row>
    <row r="59" spans="1:17" ht="14.25" customHeight="1" x14ac:dyDescent="0.25">
      <c r="A59" s="28" t="str">
        <f t="shared" si="12"/>
        <v/>
      </c>
      <c r="B59" s="3">
        <f t="shared" si="10"/>
        <v>190</v>
      </c>
      <c r="C59" s="29">
        <v>2.33</v>
      </c>
      <c r="D59" s="30"/>
      <c r="E59" t="s">
        <v>108</v>
      </c>
      <c r="F59" s="37" t="s">
        <v>295</v>
      </c>
      <c r="G59" s="31"/>
      <c r="H59" s="32"/>
      <c r="I59" s="33">
        <f t="shared" si="9"/>
        <v>46189.229619565231</v>
      </c>
      <c r="J59" s="34" t="str">
        <f t="shared" si="11"/>
        <v/>
      </c>
      <c r="K59" s="23">
        <f t="shared" si="4"/>
        <v>23</v>
      </c>
      <c r="L59" s="23">
        <v>1</v>
      </c>
      <c r="M59" s="23">
        <f t="shared" si="7"/>
        <v>190</v>
      </c>
      <c r="N59" s="24">
        <f t="shared" si="5"/>
        <v>46189.229619565231</v>
      </c>
      <c r="O59" s="24">
        <f t="shared" si="2"/>
        <v>46189.229619565231</v>
      </c>
      <c r="P59" s="24">
        <f t="shared" si="6"/>
        <v>46189.229619565231</v>
      </c>
      <c r="Q59" s="24"/>
    </row>
    <row r="60" spans="1:17" ht="14.25" customHeight="1" x14ac:dyDescent="0.25">
      <c r="A60" s="28" t="str">
        <f t="shared" si="12"/>
        <v/>
      </c>
      <c r="B60" s="3">
        <f t="shared" si="10"/>
        <v>197.3</v>
      </c>
      <c r="C60" s="29">
        <v>7.3</v>
      </c>
      <c r="D60" s="30"/>
      <c r="E60" t="s">
        <v>109</v>
      </c>
      <c r="F60" s="37" t="s">
        <v>295</v>
      </c>
      <c r="G60" s="31"/>
      <c r="H60" s="32"/>
      <c r="I60" s="33">
        <f t="shared" si="9"/>
        <v>46189.242844202912</v>
      </c>
      <c r="J60" s="34" t="str">
        <f t="shared" si="11"/>
        <v/>
      </c>
      <c r="K60" s="23">
        <f t="shared" si="4"/>
        <v>23</v>
      </c>
      <c r="L60" s="23"/>
      <c r="M60" s="23">
        <f t="shared" si="7"/>
        <v>197.3</v>
      </c>
      <c r="N60" s="24">
        <f t="shared" si="5"/>
        <v>46189.242844202912</v>
      </c>
      <c r="O60" s="24">
        <f t="shared" si="2"/>
        <v>46189.242844202912</v>
      </c>
      <c r="P60" s="24">
        <f t="shared" si="6"/>
        <v>46189.242844202912</v>
      </c>
      <c r="Q60" s="24"/>
    </row>
    <row r="61" spans="1:17" ht="14.25" customHeight="1" x14ac:dyDescent="0.25">
      <c r="A61" s="28" t="str">
        <f t="shared" si="12"/>
        <v/>
      </c>
      <c r="B61" s="3">
        <f t="shared" ref="B61:B76" si="13">IF($C61="","",$M61)</f>
        <v>201.53</v>
      </c>
      <c r="C61" s="29">
        <v>4.2300000000000004</v>
      </c>
      <c r="D61" s="30"/>
      <c r="E61" t="s">
        <v>110</v>
      </c>
      <c r="F61" s="37" t="s">
        <v>297</v>
      </c>
      <c r="G61" s="36"/>
      <c r="H61" s="48"/>
      <c r="I61" s="33">
        <f t="shared" si="9"/>
        <v>46189.25050724639</v>
      </c>
      <c r="J61" s="34" t="str">
        <f t="shared" ref="J61:J76" si="14">IF($G61=0,"",$O61)</f>
        <v/>
      </c>
      <c r="K61" s="23">
        <f t="shared" si="4"/>
        <v>23</v>
      </c>
      <c r="L61" s="23">
        <v>1</v>
      </c>
      <c r="M61" s="23">
        <f t="shared" si="7"/>
        <v>201.53</v>
      </c>
      <c r="N61" s="24">
        <f t="shared" si="5"/>
        <v>46189.25050724639</v>
      </c>
      <c r="O61" s="24">
        <f t="shared" si="2"/>
        <v>46189.25050724639</v>
      </c>
      <c r="P61" s="24">
        <f t="shared" si="6"/>
        <v>46189.25050724639</v>
      </c>
      <c r="Q61" s="24"/>
    </row>
    <row r="62" spans="1:17" ht="14.25" customHeight="1" x14ac:dyDescent="0.25">
      <c r="A62" s="28" t="str">
        <f t="shared" si="12"/>
        <v/>
      </c>
      <c r="B62" s="3">
        <f t="shared" si="13"/>
        <v>203.65</v>
      </c>
      <c r="C62" s="29">
        <v>2.12</v>
      </c>
      <c r="D62" s="30"/>
      <c r="E62" t="s">
        <v>111</v>
      </c>
      <c r="F62" s="37" t="s">
        <v>295</v>
      </c>
      <c r="G62" s="31"/>
      <c r="H62" s="32"/>
      <c r="I62" s="33">
        <f t="shared" si="9"/>
        <v>46189.2543478261</v>
      </c>
      <c r="J62" s="34" t="str">
        <f t="shared" si="14"/>
        <v/>
      </c>
      <c r="K62" s="23">
        <f t="shared" si="4"/>
        <v>23</v>
      </c>
      <c r="L62" s="23"/>
      <c r="M62" s="23">
        <f t="shared" si="7"/>
        <v>203.65</v>
      </c>
      <c r="N62" s="24">
        <f t="shared" si="5"/>
        <v>46189.2543478261</v>
      </c>
      <c r="O62" s="24">
        <f t="shared" si="2"/>
        <v>46189.2543478261</v>
      </c>
      <c r="P62" s="24">
        <f t="shared" si="6"/>
        <v>46189.2543478261</v>
      </c>
      <c r="Q62" s="24"/>
    </row>
    <row r="63" spans="1:17" ht="14.25" customHeight="1" x14ac:dyDescent="0.25">
      <c r="A63" s="28" t="str">
        <f t="shared" si="12"/>
        <v/>
      </c>
      <c r="B63" s="3">
        <f t="shared" si="13"/>
        <v>206.18</v>
      </c>
      <c r="C63" s="29">
        <v>2.5299999999999998</v>
      </c>
      <c r="D63" s="30"/>
      <c r="E63" t="s">
        <v>112</v>
      </c>
      <c r="F63" s="47" t="s">
        <v>298</v>
      </c>
      <c r="G63" s="36"/>
      <c r="H63" s="48"/>
      <c r="I63" s="33">
        <f t="shared" si="9"/>
        <v>46189.258931159435</v>
      </c>
      <c r="J63" s="49" t="str">
        <f t="shared" si="14"/>
        <v/>
      </c>
      <c r="K63" s="23">
        <f t="shared" si="4"/>
        <v>23</v>
      </c>
      <c r="L63" s="23">
        <v>1</v>
      </c>
      <c r="M63" s="23">
        <f t="shared" si="7"/>
        <v>206.18</v>
      </c>
      <c r="N63" s="24">
        <f t="shared" si="5"/>
        <v>46189.258931159435</v>
      </c>
      <c r="O63" s="24">
        <f t="shared" si="2"/>
        <v>46189.258931159435</v>
      </c>
      <c r="P63" s="24">
        <f t="shared" si="6"/>
        <v>46189.258931159435</v>
      </c>
      <c r="Q63" s="24"/>
    </row>
    <row r="64" spans="1:17" ht="14.25" customHeight="1" x14ac:dyDescent="0.25">
      <c r="A64" s="28" t="str">
        <f t="shared" si="12"/>
        <v/>
      </c>
      <c r="B64" s="3">
        <f t="shared" si="13"/>
        <v>215.20000000000002</v>
      </c>
      <c r="C64" s="29">
        <v>9.02</v>
      </c>
      <c r="D64" s="30"/>
      <c r="E64" t="s">
        <v>113</v>
      </c>
      <c r="F64" s="37" t="s">
        <v>299</v>
      </c>
      <c r="G64" s="31"/>
      <c r="H64" s="32"/>
      <c r="I64" s="33">
        <f t="shared" si="9"/>
        <v>46189.275271739141</v>
      </c>
      <c r="J64" s="34" t="str">
        <f t="shared" si="14"/>
        <v/>
      </c>
      <c r="K64" s="23">
        <f t="shared" si="4"/>
        <v>23</v>
      </c>
      <c r="L64" s="23"/>
      <c r="M64" s="23">
        <f t="shared" si="7"/>
        <v>215.20000000000002</v>
      </c>
      <c r="N64" s="24">
        <f t="shared" si="5"/>
        <v>46189.275271739141</v>
      </c>
      <c r="O64" s="24">
        <f t="shared" si="2"/>
        <v>46189.275271739141</v>
      </c>
      <c r="P64" s="24">
        <f t="shared" si="6"/>
        <v>46189.275271739141</v>
      </c>
      <c r="Q64" s="24"/>
    </row>
    <row r="65" spans="1:17" ht="14.25" customHeight="1" x14ac:dyDescent="0.25">
      <c r="A65" s="28" t="str">
        <f t="shared" si="12"/>
        <v/>
      </c>
      <c r="B65" s="3">
        <f t="shared" si="13"/>
        <v>221.00000000000003</v>
      </c>
      <c r="C65" s="29">
        <v>5.8</v>
      </c>
      <c r="D65" s="30"/>
      <c r="E65" t="s">
        <v>114</v>
      </c>
      <c r="F65" s="37" t="s">
        <v>299</v>
      </c>
      <c r="G65" s="31"/>
      <c r="H65" s="32"/>
      <c r="I65" s="33">
        <f t="shared" si="9"/>
        <v>46189.285778985519</v>
      </c>
      <c r="J65" s="34" t="str">
        <f t="shared" si="14"/>
        <v/>
      </c>
      <c r="K65" s="23">
        <f t="shared" si="4"/>
        <v>23</v>
      </c>
      <c r="L65" s="23">
        <v>1</v>
      </c>
      <c r="M65" s="23">
        <f t="shared" si="7"/>
        <v>221.00000000000003</v>
      </c>
      <c r="N65" s="24">
        <f t="shared" si="5"/>
        <v>46189.285778985519</v>
      </c>
      <c r="O65" s="24">
        <f t="shared" si="2"/>
        <v>46189.285778985519</v>
      </c>
      <c r="P65" s="24">
        <f t="shared" si="6"/>
        <v>46189.285778985519</v>
      </c>
      <c r="Q65" s="24"/>
    </row>
    <row r="66" spans="1:17" ht="14.25" customHeight="1" x14ac:dyDescent="0.25">
      <c r="A66" s="28" t="str">
        <f t="shared" si="12"/>
        <v/>
      </c>
      <c r="B66" s="3">
        <f t="shared" si="13"/>
        <v>236.00000000000003</v>
      </c>
      <c r="C66" s="29">
        <v>15</v>
      </c>
      <c r="D66" s="30"/>
      <c r="E66" t="s">
        <v>115</v>
      </c>
      <c r="F66" s="37" t="s">
        <v>299</v>
      </c>
      <c r="G66" s="31"/>
      <c r="H66" s="32"/>
      <c r="I66" s="33">
        <f t="shared" si="9"/>
        <v>46189.312952898559</v>
      </c>
      <c r="J66" s="34" t="str">
        <f t="shared" si="14"/>
        <v/>
      </c>
      <c r="K66" s="23">
        <f t="shared" si="4"/>
        <v>23</v>
      </c>
      <c r="L66" s="23"/>
      <c r="M66" s="23">
        <f t="shared" si="7"/>
        <v>236.00000000000003</v>
      </c>
      <c r="N66" s="24">
        <f t="shared" si="5"/>
        <v>46189.312952898559</v>
      </c>
      <c r="O66" s="24">
        <f t="shared" si="2"/>
        <v>46189.312952898559</v>
      </c>
      <c r="P66" s="24">
        <f t="shared" si="6"/>
        <v>46189.312952898559</v>
      </c>
      <c r="Q66" s="24"/>
    </row>
    <row r="67" spans="1:17" ht="12.6" customHeight="1" x14ac:dyDescent="0.25">
      <c r="A67" s="28" t="str">
        <f t="shared" si="12"/>
        <v/>
      </c>
      <c r="B67" s="3">
        <f t="shared" si="13"/>
        <v>238.00000000000003</v>
      </c>
      <c r="C67" s="29">
        <v>2</v>
      </c>
      <c r="D67" s="51"/>
      <c r="E67" s="65" t="s">
        <v>116</v>
      </c>
      <c r="F67" s="37" t="s">
        <v>299</v>
      </c>
      <c r="G67" s="45"/>
      <c r="H67" s="32"/>
      <c r="I67" s="33">
        <f t="shared" si="9"/>
        <v>46189.316576086967</v>
      </c>
      <c r="J67" s="34" t="str">
        <f t="shared" si="14"/>
        <v/>
      </c>
      <c r="K67" s="23">
        <f t="shared" si="4"/>
        <v>23</v>
      </c>
      <c r="L67" s="23">
        <v>1</v>
      </c>
      <c r="M67" s="23">
        <f t="shared" si="7"/>
        <v>238.00000000000003</v>
      </c>
      <c r="N67" s="24">
        <f t="shared" si="5"/>
        <v>46189.316576086967</v>
      </c>
      <c r="O67" s="24">
        <f t="shared" si="2"/>
        <v>46189.316576086967</v>
      </c>
      <c r="P67" s="24">
        <f t="shared" si="6"/>
        <v>46189.316576086967</v>
      </c>
      <c r="Q67" s="24"/>
    </row>
    <row r="68" spans="1:17" ht="14.25" customHeight="1" x14ac:dyDescent="0.25">
      <c r="A68" s="28" t="str">
        <f t="shared" si="12"/>
        <v/>
      </c>
      <c r="B68" s="46">
        <f t="shared" si="13"/>
        <v>239.54000000000002</v>
      </c>
      <c r="C68" s="29">
        <v>1.54</v>
      </c>
      <c r="D68" s="30"/>
      <c r="E68" t="s">
        <v>117</v>
      </c>
      <c r="F68" s="37" t="s">
        <v>300</v>
      </c>
      <c r="G68" s="31"/>
      <c r="H68" s="32"/>
      <c r="I68" s="33">
        <f t="shared" si="9"/>
        <v>46189.319365942036</v>
      </c>
      <c r="J68" s="34" t="str">
        <f t="shared" si="14"/>
        <v/>
      </c>
      <c r="K68" s="23">
        <f t="shared" si="4"/>
        <v>23</v>
      </c>
      <c r="L68" s="23"/>
      <c r="M68" s="23">
        <f t="shared" si="7"/>
        <v>239.54000000000002</v>
      </c>
      <c r="N68" s="24">
        <f t="shared" si="5"/>
        <v>46189.319365942036</v>
      </c>
      <c r="O68" s="24">
        <f t="shared" si="2"/>
        <v>46189.319365942036</v>
      </c>
      <c r="P68" s="24">
        <f t="shared" si="6"/>
        <v>46189.319365942036</v>
      </c>
      <c r="Q68" s="24"/>
    </row>
    <row r="69" spans="1:17" ht="14.25" customHeight="1" x14ac:dyDescent="0.25">
      <c r="A69" s="28" t="str">
        <f t="shared" si="12"/>
        <v/>
      </c>
      <c r="B69" s="46">
        <f t="shared" si="13"/>
        <v>242.06000000000003</v>
      </c>
      <c r="C69" s="29">
        <v>2.52</v>
      </c>
      <c r="D69" s="30"/>
      <c r="E69" t="s">
        <v>118</v>
      </c>
      <c r="F69" s="37" t="s">
        <v>301</v>
      </c>
      <c r="G69" s="31"/>
      <c r="H69" s="32"/>
      <c r="I69" s="33">
        <f t="shared" si="9"/>
        <v>46189.32393115943</v>
      </c>
      <c r="J69" s="34" t="str">
        <f t="shared" si="14"/>
        <v/>
      </c>
      <c r="K69" s="23">
        <f t="shared" si="4"/>
        <v>23</v>
      </c>
      <c r="L69" s="23">
        <v>1</v>
      </c>
      <c r="M69" s="23">
        <f t="shared" si="7"/>
        <v>242.06000000000003</v>
      </c>
      <c r="N69" s="24">
        <f t="shared" si="5"/>
        <v>46189.32393115943</v>
      </c>
      <c r="O69" s="24">
        <f t="shared" si="2"/>
        <v>46189.32393115943</v>
      </c>
      <c r="P69" s="24">
        <f t="shared" si="6"/>
        <v>46189.32393115943</v>
      </c>
      <c r="Q69" s="24"/>
    </row>
    <row r="70" spans="1:17" ht="14.25" customHeight="1" x14ac:dyDescent="0.25">
      <c r="A70" s="28" t="str">
        <f t="shared" si="12"/>
        <v/>
      </c>
      <c r="B70" s="3">
        <f t="shared" si="13"/>
        <v>254.19000000000003</v>
      </c>
      <c r="C70" s="29">
        <v>12.13</v>
      </c>
      <c r="D70" s="30"/>
      <c r="E70" t="s">
        <v>119</v>
      </c>
      <c r="F70" s="37" t="s">
        <v>301</v>
      </c>
      <c r="G70" s="31"/>
      <c r="H70" s="32"/>
      <c r="I70" s="33">
        <f t="shared" si="9"/>
        <v>46189.345905797112</v>
      </c>
      <c r="J70" s="34" t="str">
        <f t="shared" si="14"/>
        <v/>
      </c>
      <c r="K70" s="23">
        <f t="shared" si="4"/>
        <v>23</v>
      </c>
      <c r="L70" s="23"/>
      <c r="M70" s="23">
        <f t="shared" si="7"/>
        <v>254.19000000000003</v>
      </c>
      <c r="N70" s="24">
        <f t="shared" si="5"/>
        <v>46189.345905797112</v>
      </c>
      <c r="O70" s="24">
        <f t="shared" si="2"/>
        <v>46189.345905797112</v>
      </c>
      <c r="P70" s="24">
        <f t="shared" si="6"/>
        <v>46189.345905797112</v>
      </c>
      <c r="Q70" s="24"/>
    </row>
    <row r="71" spans="1:17" ht="14.25" customHeight="1" x14ac:dyDescent="0.25">
      <c r="A71" s="28" t="str">
        <f t="shared" si="12"/>
        <v/>
      </c>
      <c r="B71" s="3">
        <f t="shared" si="13"/>
        <v>256.32000000000005</v>
      </c>
      <c r="C71" s="29">
        <v>2.13</v>
      </c>
      <c r="D71" s="30"/>
      <c r="E71" t="s">
        <v>120</v>
      </c>
      <c r="F71" s="37" t="s">
        <v>301</v>
      </c>
      <c r="G71" s="31"/>
      <c r="H71" s="32"/>
      <c r="I71" s="33">
        <f t="shared" si="9"/>
        <v>46189.349764492763</v>
      </c>
      <c r="J71" s="34" t="str">
        <f t="shared" si="14"/>
        <v/>
      </c>
      <c r="K71" s="23">
        <f t="shared" si="4"/>
        <v>23</v>
      </c>
      <c r="L71" s="23">
        <v>1</v>
      </c>
      <c r="M71" s="23">
        <f t="shared" si="7"/>
        <v>256.32000000000005</v>
      </c>
      <c r="N71" s="24">
        <f t="shared" si="5"/>
        <v>46189.349764492763</v>
      </c>
      <c r="O71" s="24">
        <f t="shared" si="2"/>
        <v>46189.349764492763</v>
      </c>
      <c r="P71" s="24">
        <f t="shared" si="6"/>
        <v>46189.349764492763</v>
      </c>
      <c r="Q71" s="24"/>
    </row>
    <row r="72" spans="1:17" ht="14.25" customHeight="1" x14ac:dyDescent="0.25">
      <c r="A72" s="28" t="str">
        <f t="shared" si="12"/>
        <v/>
      </c>
      <c r="B72" s="3">
        <f t="shared" si="13"/>
        <v>261.63000000000005</v>
      </c>
      <c r="C72" s="29">
        <v>5.31</v>
      </c>
      <c r="D72" s="30"/>
      <c r="E72" t="s">
        <v>121</v>
      </c>
      <c r="F72" s="37" t="s">
        <v>301</v>
      </c>
      <c r="G72" s="31"/>
      <c r="H72" s="32"/>
      <c r="I72" s="33">
        <f t="shared" si="9"/>
        <v>46189.359384057978</v>
      </c>
      <c r="J72" s="34" t="str">
        <f t="shared" si="14"/>
        <v/>
      </c>
      <c r="K72" s="23">
        <f t="shared" si="4"/>
        <v>23</v>
      </c>
      <c r="L72" s="23"/>
      <c r="M72" s="23">
        <f t="shared" si="7"/>
        <v>261.63000000000005</v>
      </c>
      <c r="N72" s="24">
        <f t="shared" si="5"/>
        <v>46189.359384057978</v>
      </c>
      <c r="O72" s="24">
        <f t="shared" si="2"/>
        <v>46189.359384057978</v>
      </c>
      <c r="P72" s="24">
        <f t="shared" si="6"/>
        <v>46189.359384057978</v>
      </c>
      <c r="Q72" s="24"/>
    </row>
    <row r="73" spans="1:17" ht="14.25" customHeight="1" x14ac:dyDescent="0.25">
      <c r="A73" s="28" t="str">
        <f t="shared" si="12"/>
        <v/>
      </c>
      <c r="B73" s="3">
        <f t="shared" si="13"/>
        <v>263.37000000000006</v>
      </c>
      <c r="C73" s="29">
        <v>1.74</v>
      </c>
      <c r="D73" s="30"/>
      <c r="E73" t="s">
        <v>122</v>
      </c>
      <c r="F73" s="37" t="s">
        <v>301</v>
      </c>
      <c r="G73" s="31"/>
      <c r="H73" s="32"/>
      <c r="I73" s="33">
        <f t="shared" si="9"/>
        <v>46189.362536231893</v>
      </c>
      <c r="J73" s="34" t="str">
        <f t="shared" si="14"/>
        <v/>
      </c>
      <c r="K73" s="23">
        <f t="shared" si="4"/>
        <v>23</v>
      </c>
      <c r="L73" s="23">
        <v>1</v>
      </c>
      <c r="M73" s="23">
        <f t="shared" si="7"/>
        <v>263.37000000000006</v>
      </c>
      <c r="N73" s="24">
        <f t="shared" si="5"/>
        <v>46189.362536231893</v>
      </c>
      <c r="O73" s="24">
        <f t="shared" si="2"/>
        <v>46189.362536231893</v>
      </c>
      <c r="P73" s="24">
        <f t="shared" si="6"/>
        <v>46189.362536231893</v>
      </c>
      <c r="Q73" s="24"/>
    </row>
    <row r="74" spans="1:17" ht="14.25" customHeight="1" x14ac:dyDescent="0.25">
      <c r="A74" s="28" t="str">
        <f t="shared" si="12"/>
        <v/>
      </c>
      <c r="B74" s="3">
        <f t="shared" si="13"/>
        <v>270.42000000000007</v>
      </c>
      <c r="C74" s="29">
        <v>7.05</v>
      </c>
      <c r="D74" s="30"/>
      <c r="E74" t="s">
        <v>99</v>
      </c>
      <c r="F74" s="37" t="s">
        <v>302</v>
      </c>
      <c r="G74" s="31"/>
      <c r="H74" s="32"/>
      <c r="I74" s="33">
        <f t="shared" si="9"/>
        <v>46189.375307971022</v>
      </c>
      <c r="J74" s="34" t="str">
        <f t="shared" si="14"/>
        <v/>
      </c>
      <c r="K74" s="23">
        <f t="shared" si="4"/>
        <v>23</v>
      </c>
      <c r="L74" s="23"/>
      <c r="M74" s="23">
        <f t="shared" si="7"/>
        <v>270.42000000000007</v>
      </c>
      <c r="N74" s="24">
        <f t="shared" si="5"/>
        <v>46189.375307971022</v>
      </c>
      <c r="O74" s="24">
        <f t="shared" si="2"/>
        <v>46189.375307971022</v>
      </c>
      <c r="P74" s="24">
        <f t="shared" si="6"/>
        <v>46189.375307971022</v>
      </c>
      <c r="Q74" s="24"/>
    </row>
    <row r="75" spans="1:17" ht="14.25" customHeight="1" x14ac:dyDescent="0.25">
      <c r="A75" s="28" t="str">
        <f t="shared" si="12"/>
        <v/>
      </c>
      <c r="B75" s="3">
        <f t="shared" si="13"/>
        <v>277.29000000000008</v>
      </c>
      <c r="C75" s="29">
        <v>6.87</v>
      </c>
      <c r="D75" s="30"/>
      <c r="E75" t="s">
        <v>123</v>
      </c>
      <c r="F75" s="37" t="s">
        <v>303</v>
      </c>
      <c r="G75" s="31"/>
      <c r="H75" s="32"/>
      <c r="I75" s="33">
        <f t="shared" si="9"/>
        <v>46189.387753623196</v>
      </c>
      <c r="J75" s="34" t="str">
        <f t="shared" si="14"/>
        <v/>
      </c>
      <c r="K75" s="23">
        <f t="shared" si="4"/>
        <v>23</v>
      </c>
      <c r="L75" s="23">
        <v>1</v>
      </c>
      <c r="M75" s="23">
        <f t="shared" si="7"/>
        <v>277.29000000000008</v>
      </c>
      <c r="N75" s="24">
        <f t="shared" si="5"/>
        <v>46189.387753623196</v>
      </c>
      <c r="O75" s="24">
        <f t="shared" si="2"/>
        <v>46189.387753623196</v>
      </c>
      <c r="P75" s="24">
        <f t="shared" si="6"/>
        <v>46189.387753623196</v>
      </c>
      <c r="Q75" s="24"/>
    </row>
    <row r="76" spans="1:17" ht="14.25" customHeight="1" x14ac:dyDescent="0.25">
      <c r="A76" s="28" t="str">
        <f t="shared" si="12"/>
        <v/>
      </c>
      <c r="B76" s="3">
        <f t="shared" si="13"/>
        <v>280.00000000000006</v>
      </c>
      <c r="C76" s="29">
        <v>2.71</v>
      </c>
      <c r="D76" s="30" t="s">
        <v>19</v>
      </c>
      <c r="E76" t="s">
        <v>124</v>
      </c>
      <c r="F76" s="37" t="s">
        <v>305</v>
      </c>
      <c r="G76" s="31">
        <v>2.0833333333333332E-2</v>
      </c>
      <c r="H76" s="32"/>
      <c r="I76" s="33">
        <f t="shared" si="9"/>
        <v>46189.392663043487</v>
      </c>
      <c r="J76" s="34">
        <f t="shared" si="14"/>
        <v>46189.413496376823</v>
      </c>
      <c r="K76" s="23">
        <f t="shared" si="4"/>
        <v>23</v>
      </c>
      <c r="L76" s="23"/>
      <c r="M76" s="23">
        <f t="shared" si="7"/>
        <v>280.00000000000006</v>
      </c>
      <c r="N76" s="24">
        <f t="shared" si="5"/>
        <v>46189.392663043487</v>
      </c>
      <c r="O76" s="24">
        <f t="shared" si="2"/>
        <v>46189.413496376823</v>
      </c>
      <c r="P76" s="24">
        <f t="shared" si="6"/>
        <v>46189.392663043487</v>
      </c>
      <c r="Q76" s="24"/>
    </row>
    <row r="77" spans="1:17" ht="14.25" customHeight="1" x14ac:dyDescent="0.25">
      <c r="A77" s="28" t="str">
        <f t="shared" si="12"/>
        <v/>
      </c>
      <c r="B77" s="3">
        <f t="shared" ref="B77:B94" si="15">IF($C77="","",$M77)</f>
        <v>299.19000000000005</v>
      </c>
      <c r="C77" s="29">
        <v>19.190000000000001</v>
      </c>
      <c r="D77" s="30"/>
      <c r="E77" t="s">
        <v>125</v>
      </c>
      <c r="F77" s="37" t="s">
        <v>304</v>
      </c>
      <c r="G77" s="31"/>
      <c r="H77" s="32"/>
      <c r="I77" s="33">
        <f t="shared" ref="I77:I118" si="16">IF($C77="","",$N77)</f>
        <v>46189.448260869576</v>
      </c>
      <c r="J77" s="34" t="str">
        <f t="shared" ref="J77:J94" si="17">IF($G77=0,"",$O77)</f>
        <v/>
      </c>
      <c r="K77" s="23">
        <f t="shared" si="4"/>
        <v>23</v>
      </c>
      <c r="L77" s="23">
        <v>1</v>
      </c>
      <c r="M77" s="23">
        <f t="shared" si="7"/>
        <v>299.19000000000005</v>
      </c>
      <c r="N77" s="24">
        <f t="shared" si="5"/>
        <v>46189.448260869576</v>
      </c>
      <c r="O77" s="24">
        <f t="shared" si="2"/>
        <v>46189.448260869576</v>
      </c>
      <c r="P77" s="24">
        <f t="shared" si="6"/>
        <v>46189.448260869576</v>
      </c>
      <c r="Q77" s="24"/>
    </row>
    <row r="78" spans="1:17" ht="14.25" customHeight="1" x14ac:dyDescent="0.25">
      <c r="A78" s="28" t="str">
        <f t="shared" si="12"/>
        <v/>
      </c>
      <c r="B78" s="3">
        <f t="shared" si="15"/>
        <v>302.17000000000007</v>
      </c>
      <c r="C78" s="29">
        <v>2.98</v>
      </c>
      <c r="D78" s="30"/>
      <c r="E78" t="s">
        <v>126</v>
      </c>
      <c r="F78" s="37" t="s">
        <v>304</v>
      </c>
      <c r="G78" s="31"/>
      <c r="H78" s="32"/>
      <c r="I78" s="33">
        <f t="shared" si="16"/>
        <v>46189.453659420302</v>
      </c>
      <c r="J78" s="34" t="str">
        <f t="shared" si="17"/>
        <v/>
      </c>
      <c r="K78" s="23">
        <f t="shared" si="4"/>
        <v>23</v>
      </c>
      <c r="L78" s="23"/>
      <c r="M78" s="23">
        <f t="shared" si="7"/>
        <v>302.17000000000007</v>
      </c>
      <c r="N78" s="24">
        <f t="shared" si="5"/>
        <v>46189.453659420302</v>
      </c>
      <c r="O78" s="24">
        <f t="shared" si="2"/>
        <v>46189.453659420302</v>
      </c>
      <c r="P78" s="24">
        <f t="shared" si="6"/>
        <v>46189.453659420302</v>
      </c>
      <c r="Q78" s="24"/>
    </row>
    <row r="79" spans="1:17" ht="14.25" customHeight="1" x14ac:dyDescent="0.25">
      <c r="A79" s="28" t="str">
        <f t="shared" si="12"/>
        <v/>
      </c>
      <c r="B79" s="3">
        <f t="shared" si="15"/>
        <v>317.55000000000007</v>
      </c>
      <c r="C79" s="29">
        <v>15.38</v>
      </c>
      <c r="D79" s="30"/>
      <c r="E79" t="s">
        <v>127</v>
      </c>
      <c r="F79" s="37" t="s">
        <v>306</v>
      </c>
      <c r="G79" s="31"/>
      <c r="H79" s="32"/>
      <c r="I79" s="33">
        <f t="shared" si="16"/>
        <v>46189.481521739144</v>
      </c>
      <c r="J79" s="34" t="str">
        <f t="shared" si="17"/>
        <v/>
      </c>
      <c r="K79" s="23">
        <f t="shared" si="4"/>
        <v>23</v>
      </c>
      <c r="L79" s="23">
        <v>1</v>
      </c>
      <c r="M79" s="23">
        <f t="shared" si="7"/>
        <v>317.55000000000007</v>
      </c>
      <c r="N79" s="24">
        <f t="shared" si="5"/>
        <v>46189.481521739144</v>
      </c>
      <c r="O79" s="24">
        <f t="shared" si="2"/>
        <v>46189.481521739144</v>
      </c>
      <c r="P79" s="24">
        <f t="shared" si="6"/>
        <v>46189.481521739144</v>
      </c>
      <c r="Q79" s="24"/>
    </row>
    <row r="80" spans="1:17" ht="14.25" customHeight="1" x14ac:dyDescent="0.25">
      <c r="A80" s="28" t="str">
        <f t="shared" si="12"/>
        <v/>
      </c>
      <c r="B80" s="3">
        <f t="shared" si="15"/>
        <v>324.54000000000008</v>
      </c>
      <c r="C80" s="29">
        <v>6.99</v>
      </c>
      <c r="D80" s="30"/>
      <c r="E80" t="s">
        <v>128</v>
      </c>
      <c r="F80" s="37" t="s">
        <v>307</v>
      </c>
      <c r="G80" s="31"/>
      <c r="H80" s="32"/>
      <c r="I80" s="33">
        <f t="shared" si="16"/>
        <v>46189.494184782619</v>
      </c>
      <c r="J80" s="34" t="str">
        <f t="shared" si="17"/>
        <v/>
      </c>
      <c r="K80" s="23">
        <f t="shared" si="4"/>
        <v>23</v>
      </c>
      <c r="L80" s="23"/>
      <c r="M80" s="23">
        <f t="shared" si="7"/>
        <v>324.54000000000008</v>
      </c>
      <c r="N80" s="24">
        <f t="shared" si="5"/>
        <v>46189.494184782619</v>
      </c>
      <c r="O80" s="24">
        <f t="shared" si="2"/>
        <v>46189.494184782619</v>
      </c>
      <c r="P80" s="24">
        <f t="shared" si="6"/>
        <v>46189.494184782619</v>
      </c>
      <c r="Q80" s="24"/>
    </row>
    <row r="81" spans="1:17" ht="14.25" customHeight="1" x14ac:dyDescent="0.25">
      <c r="A81" s="28" t="str">
        <f t="shared" si="12"/>
        <v/>
      </c>
      <c r="B81" s="3">
        <f t="shared" si="15"/>
        <v>327.81000000000006</v>
      </c>
      <c r="C81" s="29">
        <v>3.27</v>
      </c>
      <c r="D81" s="30"/>
      <c r="E81" t="s">
        <v>129</v>
      </c>
      <c r="F81" s="37" t="s">
        <v>308</v>
      </c>
      <c r="G81" s="42"/>
      <c r="H81" s="32"/>
      <c r="I81" s="33">
        <f t="shared" si="16"/>
        <v>46189.500108695662</v>
      </c>
      <c r="J81" s="34" t="str">
        <f t="shared" si="17"/>
        <v/>
      </c>
      <c r="K81" s="23">
        <f t="shared" ref="K81:K144" si="18">IF($H81="",$K80,$H81)</f>
        <v>23</v>
      </c>
      <c r="L81" s="23">
        <v>1</v>
      </c>
      <c r="M81" s="23">
        <f t="shared" si="7"/>
        <v>327.81000000000006</v>
      </c>
      <c r="N81" s="24">
        <f t="shared" ref="N81:N144" si="19">$O80+$C81/$K81/24</f>
        <v>46189.500108695662</v>
      </c>
      <c r="O81" s="24">
        <f t="shared" ref="O81:O144" si="20">$N81+$G81</f>
        <v>46189.500108695662</v>
      </c>
      <c r="P81" s="24">
        <f t="shared" ref="P81:P144" si="21">IF($C81="",$P80,$N81)</f>
        <v>46189.500108695662</v>
      </c>
      <c r="Q81" s="24"/>
    </row>
    <row r="82" spans="1:17" ht="14.25" customHeight="1" x14ac:dyDescent="0.25">
      <c r="A82" s="28" t="str">
        <f t="shared" si="12"/>
        <v/>
      </c>
      <c r="B82" s="3">
        <f t="shared" si="15"/>
        <v>331.46000000000004</v>
      </c>
      <c r="C82" s="29">
        <v>3.65</v>
      </c>
      <c r="D82" s="30"/>
      <c r="E82" t="s">
        <v>130</v>
      </c>
      <c r="F82" s="37" t="s">
        <v>309</v>
      </c>
      <c r="G82" s="31"/>
      <c r="H82" s="32"/>
      <c r="I82" s="33">
        <f t="shared" si="16"/>
        <v>46189.506721014499</v>
      </c>
      <c r="J82" s="34" t="str">
        <f t="shared" si="17"/>
        <v/>
      </c>
      <c r="K82" s="23">
        <f t="shared" si="18"/>
        <v>23</v>
      </c>
      <c r="L82" s="23"/>
      <c r="M82" s="23">
        <f t="shared" ref="M82:M145" si="22">IF($G81&gt;0.5,$C82,$C82+$M81)</f>
        <v>331.46000000000004</v>
      </c>
      <c r="N82" s="24">
        <f t="shared" si="19"/>
        <v>46189.506721014499</v>
      </c>
      <c r="O82" s="24">
        <f t="shared" si="20"/>
        <v>46189.506721014499</v>
      </c>
      <c r="P82" s="24">
        <f t="shared" si="21"/>
        <v>46189.506721014499</v>
      </c>
      <c r="Q82" s="24"/>
    </row>
    <row r="83" spans="1:17" ht="14.25" customHeight="1" x14ac:dyDescent="0.25">
      <c r="A83" s="28" t="str">
        <f t="shared" si="12"/>
        <v/>
      </c>
      <c r="B83" s="3">
        <f t="shared" si="15"/>
        <v>332.45000000000005</v>
      </c>
      <c r="C83" s="29">
        <v>0.99</v>
      </c>
      <c r="D83" s="30"/>
      <c r="E83" t="s">
        <v>131</v>
      </c>
      <c r="F83" s="37" t="s">
        <v>309</v>
      </c>
      <c r="G83" s="31"/>
      <c r="H83" s="32"/>
      <c r="I83" s="33">
        <f t="shared" si="16"/>
        <v>46189.508514492758</v>
      </c>
      <c r="J83" s="34" t="str">
        <f t="shared" si="17"/>
        <v/>
      </c>
      <c r="K83" s="23">
        <f t="shared" si="18"/>
        <v>23</v>
      </c>
      <c r="L83" s="23">
        <v>1</v>
      </c>
      <c r="M83" s="23">
        <f t="shared" si="22"/>
        <v>332.45000000000005</v>
      </c>
      <c r="N83" s="24">
        <f t="shared" si="19"/>
        <v>46189.508514492758</v>
      </c>
      <c r="O83" s="24">
        <f t="shared" si="20"/>
        <v>46189.508514492758</v>
      </c>
      <c r="P83" s="24">
        <f t="shared" si="21"/>
        <v>46189.508514492758</v>
      </c>
      <c r="Q83" s="24"/>
    </row>
    <row r="84" spans="1:17" ht="14.25" customHeight="1" x14ac:dyDescent="0.25">
      <c r="A84" s="28" t="str">
        <f t="shared" si="12"/>
        <v/>
      </c>
      <c r="B84" s="3">
        <f t="shared" si="15"/>
        <v>335.36000000000007</v>
      </c>
      <c r="C84" s="29">
        <v>2.91</v>
      </c>
      <c r="D84" s="30"/>
      <c r="E84" t="s">
        <v>132</v>
      </c>
      <c r="F84" s="37" t="s">
        <v>309</v>
      </c>
      <c r="G84" s="31"/>
      <c r="H84" s="32"/>
      <c r="I84" s="33">
        <f t="shared" si="16"/>
        <v>46189.513786231888</v>
      </c>
      <c r="J84" s="34" t="str">
        <f t="shared" si="17"/>
        <v/>
      </c>
      <c r="K84" s="23">
        <f t="shared" si="18"/>
        <v>23</v>
      </c>
      <c r="L84" s="23"/>
      <c r="M84" s="23">
        <f t="shared" si="22"/>
        <v>335.36000000000007</v>
      </c>
      <c r="N84" s="24">
        <f t="shared" si="19"/>
        <v>46189.513786231888</v>
      </c>
      <c r="O84" s="24">
        <f t="shared" si="20"/>
        <v>46189.513786231888</v>
      </c>
      <c r="P84" s="24">
        <f t="shared" si="21"/>
        <v>46189.513786231888</v>
      </c>
      <c r="Q84" s="24"/>
    </row>
    <row r="85" spans="1:17" ht="14.25" customHeight="1" x14ac:dyDescent="0.25">
      <c r="A85" s="28" t="str">
        <f t="shared" si="12"/>
        <v/>
      </c>
      <c r="B85" s="3">
        <f t="shared" si="15"/>
        <v>341.35000000000008</v>
      </c>
      <c r="C85" s="29">
        <v>5.99</v>
      </c>
      <c r="D85" s="30"/>
      <c r="E85" t="s">
        <v>133</v>
      </c>
      <c r="F85" s="37" t="s">
        <v>310</v>
      </c>
      <c r="G85" s="31"/>
      <c r="H85" s="32"/>
      <c r="I85" s="33">
        <f t="shared" si="16"/>
        <v>46189.524637681163</v>
      </c>
      <c r="J85" s="34" t="str">
        <f t="shared" si="17"/>
        <v/>
      </c>
      <c r="K85" s="23">
        <f t="shared" si="18"/>
        <v>23</v>
      </c>
      <c r="L85" s="23">
        <v>1</v>
      </c>
      <c r="M85" s="23">
        <f t="shared" si="22"/>
        <v>341.35000000000008</v>
      </c>
      <c r="N85" s="24">
        <f t="shared" si="19"/>
        <v>46189.524637681163</v>
      </c>
      <c r="O85" s="24">
        <f t="shared" si="20"/>
        <v>46189.524637681163</v>
      </c>
      <c r="P85" s="24">
        <f t="shared" si="21"/>
        <v>46189.524637681163</v>
      </c>
      <c r="Q85" s="24"/>
    </row>
    <row r="86" spans="1:17" ht="14.25" customHeight="1" x14ac:dyDescent="0.25">
      <c r="A86" s="28" t="str">
        <f t="shared" si="12"/>
        <v/>
      </c>
      <c r="B86" s="3">
        <f t="shared" si="15"/>
        <v>346.00000000000006</v>
      </c>
      <c r="C86" s="29">
        <v>4.6500000000000004</v>
      </c>
      <c r="D86" s="30"/>
      <c r="E86" t="s">
        <v>134</v>
      </c>
      <c r="F86" s="37" t="s">
        <v>311</v>
      </c>
      <c r="G86" s="31"/>
      <c r="H86" s="32"/>
      <c r="I86" s="33">
        <f t="shared" si="16"/>
        <v>46189.533061594208</v>
      </c>
      <c r="J86" s="34" t="str">
        <f t="shared" si="17"/>
        <v/>
      </c>
      <c r="K86" s="23">
        <f t="shared" si="18"/>
        <v>23</v>
      </c>
      <c r="L86" s="23"/>
      <c r="M86" s="23">
        <f t="shared" si="22"/>
        <v>346.00000000000006</v>
      </c>
      <c r="N86" s="24">
        <f t="shared" si="19"/>
        <v>46189.533061594208</v>
      </c>
      <c r="O86" s="24">
        <f t="shared" si="20"/>
        <v>46189.533061594208</v>
      </c>
      <c r="P86" s="24">
        <f t="shared" si="21"/>
        <v>46189.533061594208</v>
      </c>
      <c r="Q86" s="24"/>
    </row>
    <row r="87" spans="1:17" ht="14.25" customHeight="1" x14ac:dyDescent="0.25">
      <c r="A87" s="28" t="str">
        <f t="shared" si="12"/>
        <v/>
      </c>
      <c r="B87" s="3">
        <f t="shared" si="15"/>
        <v>351.13000000000005</v>
      </c>
      <c r="C87" s="29">
        <v>5.13</v>
      </c>
      <c r="D87" s="30"/>
      <c r="E87" t="s">
        <v>135</v>
      </c>
      <c r="F87" s="37" t="s">
        <v>311</v>
      </c>
      <c r="G87" s="31"/>
      <c r="H87" s="32"/>
      <c r="I87" s="33">
        <f t="shared" si="16"/>
        <v>46189.542355072466</v>
      </c>
      <c r="J87" s="34" t="str">
        <f t="shared" si="17"/>
        <v/>
      </c>
      <c r="K87" s="23">
        <f t="shared" si="18"/>
        <v>23</v>
      </c>
      <c r="L87" s="23">
        <v>1</v>
      </c>
      <c r="M87" s="23">
        <f t="shared" si="22"/>
        <v>351.13000000000005</v>
      </c>
      <c r="N87" s="24">
        <f t="shared" si="19"/>
        <v>46189.542355072466</v>
      </c>
      <c r="O87" s="24">
        <f t="shared" si="20"/>
        <v>46189.542355072466</v>
      </c>
      <c r="P87" s="24">
        <f t="shared" si="21"/>
        <v>46189.542355072466</v>
      </c>
      <c r="Q87" s="24"/>
    </row>
    <row r="88" spans="1:17" ht="14.25" customHeight="1" x14ac:dyDescent="0.25">
      <c r="A88" s="28" t="str">
        <f t="shared" si="12"/>
        <v/>
      </c>
      <c r="B88" s="3">
        <f t="shared" si="15"/>
        <v>354.66</v>
      </c>
      <c r="C88" s="29">
        <v>3.53</v>
      </c>
      <c r="D88" s="30"/>
      <c r="E88" t="s">
        <v>136</v>
      </c>
      <c r="F88" s="37" t="s">
        <v>312</v>
      </c>
      <c r="G88" s="31"/>
      <c r="H88" s="32"/>
      <c r="I88" s="33">
        <f t="shared" si="16"/>
        <v>46189.548750000002</v>
      </c>
      <c r="J88" s="34" t="str">
        <f t="shared" si="17"/>
        <v/>
      </c>
      <c r="K88" s="23">
        <f t="shared" si="18"/>
        <v>23</v>
      </c>
      <c r="L88" s="23"/>
      <c r="M88" s="23">
        <f t="shared" si="22"/>
        <v>354.66</v>
      </c>
      <c r="N88" s="24">
        <f t="shared" si="19"/>
        <v>46189.548750000002</v>
      </c>
      <c r="O88" s="24">
        <f t="shared" si="20"/>
        <v>46189.548750000002</v>
      </c>
      <c r="P88" s="24">
        <f t="shared" si="21"/>
        <v>46189.548750000002</v>
      </c>
      <c r="Q88" s="24"/>
    </row>
    <row r="89" spans="1:17" ht="14.25" customHeight="1" x14ac:dyDescent="0.25">
      <c r="A89" s="28" t="str">
        <f t="shared" si="12"/>
        <v/>
      </c>
      <c r="B89" s="3">
        <f t="shared" si="15"/>
        <v>359.26000000000005</v>
      </c>
      <c r="C89" s="29">
        <v>4.5999999999999996</v>
      </c>
      <c r="D89" s="30"/>
      <c r="E89" t="s">
        <v>137</v>
      </c>
      <c r="F89" s="37" t="s">
        <v>313</v>
      </c>
      <c r="G89" s="31"/>
      <c r="H89" s="32"/>
      <c r="I89" s="33">
        <f t="shared" si="16"/>
        <v>46189.557083333333</v>
      </c>
      <c r="J89" s="34" t="str">
        <f t="shared" si="17"/>
        <v/>
      </c>
      <c r="K89" s="23">
        <f t="shared" si="18"/>
        <v>23</v>
      </c>
      <c r="L89" s="23">
        <v>1</v>
      </c>
      <c r="M89" s="23">
        <f t="shared" si="22"/>
        <v>359.26000000000005</v>
      </c>
      <c r="N89" s="24">
        <f t="shared" si="19"/>
        <v>46189.557083333333</v>
      </c>
      <c r="O89" s="24">
        <f t="shared" si="20"/>
        <v>46189.557083333333</v>
      </c>
      <c r="P89" s="24">
        <f t="shared" si="21"/>
        <v>46189.557083333333</v>
      </c>
      <c r="Q89" s="24"/>
    </row>
    <row r="90" spans="1:17" ht="14.25" customHeight="1" x14ac:dyDescent="0.25">
      <c r="A90" s="28" t="str">
        <f t="shared" si="12"/>
        <v/>
      </c>
      <c r="B90" s="3">
        <f t="shared" si="15"/>
        <v>363.74000000000007</v>
      </c>
      <c r="C90" s="29">
        <v>4.4800000000000004</v>
      </c>
      <c r="D90" s="30"/>
      <c r="E90" t="s">
        <v>138</v>
      </c>
      <c r="F90" s="37" t="s">
        <v>313</v>
      </c>
      <c r="G90" s="31"/>
      <c r="H90" s="32"/>
      <c r="I90" s="33">
        <f t="shared" si="16"/>
        <v>46189.565199275363</v>
      </c>
      <c r="J90" s="34" t="str">
        <f t="shared" si="17"/>
        <v/>
      </c>
      <c r="K90" s="23">
        <f t="shared" si="18"/>
        <v>23</v>
      </c>
      <c r="L90" s="23"/>
      <c r="M90" s="23">
        <f t="shared" si="22"/>
        <v>363.74000000000007</v>
      </c>
      <c r="N90" s="24">
        <f t="shared" si="19"/>
        <v>46189.565199275363</v>
      </c>
      <c r="O90" s="24">
        <f t="shared" si="20"/>
        <v>46189.565199275363</v>
      </c>
      <c r="P90" s="24">
        <f t="shared" si="21"/>
        <v>46189.565199275363</v>
      </c>
      <c r="Q90" s="24"/>
    </row>
    <row r="91" spans="1:17" ht="14.25" customHeight="1" x14ac:dyDescent="0.25">
      <c r="A91" s="28" t="str">
        <f t="shared" si="12"/>
        <v/>
      </c>
      <c r="B91" s="3">
        <f t="shared" si="15"/>
        <v>365.52000000000004</v>
      </c>
      <c r="C91" s="29">
        <v>1.78</v>
      </c>
      <c r="D91" s="30"/>
      <c r="E91" t="s">
        <v>139</v>
      </c>
      <c r="F91" s="37" t="s">
        <v>313</v>
      </c>
      <c r="G91" s="45"/>
      <c r="H91" s="32"/>
      <c r="I91" s="33">
        <f t="shared" si="16"/>
        <v>46189.568423913042</v>
      </c>
      <c r="J91" s="34" t="str">
        <f t="shared" si="17"/>
        <v/>
      </c>
      <c r="K91" s="23">
        <f t="shared" si="18"/>
        <v>23</v>
      </c>
      <c r="L91" s="23">
        <v>1</v>
      </c>
      <c r="M91" s="23">
        <f t="shared" si="22"/>
        <v>365.52000000000004</v>
      </c>
      <c r="N91" s="24">
        <f t="shared" si="19"/>
        <v>46189.568423913042</v>
      </c>
      <c r="O91" s="24">
        <f t="shared" si="20"/>
        <v>46189.568423913042</v>
      </c>
      <c r="P91" s="24">
        <f t="shared" si="21"/>
        <v>46189.568423913042</v>
      </c>
      <c r="Q91" s="24"/>
    </row>
    <row r="92" spans="1:17" ht="14.25" customHeight="1" x14ac:dyDescent="0.25">
      <c r="A92" s="28" t="str">
        <f t="shared" si="12"/>
        <v/>
      </c>
      <c r="B92" s="3">
        <f t="shared" si="15"/>
        <v>367.26000000000005</v>
      </c>
      <c r="C92" s="29">
        <v>1.74</v>
      </c>
      <c r="D92" s="30"/>
      <c r="E92" t="s">
        <v>140</v>
      </c>
      <c r="F92" s="37" t="s">
        <v>313</v>
      </c>
      <c r="G92" s="31"/>
      <c r="H92" s="32"/>
      <c r="I92" s="33">
        <f t="shared" si="16"/>
        <v>46189.571576086957</v>
      </c>
      <c r="J92" s="34" t="str">
        <f t="shared" si="17"/>
        <v/>
      </c>
      <c r="K92" s="23">
        <f t="shared" si="18"/>
        <v>23</v>
      </c>
      <c r="L92" s="23"/>
      <c r="M92" s="23">
        <f t="shared" si="22"/>
        <v>367.26000000000005</v>
      </c>
      <c r="N92" s="24">
        <f t="shared" si="19"/>
        <v>46189.571576086957</v>
      </c>
      <c r="O92" s="24">
        <f t="shared" si="20"/>
        <v>46189.571576086957</v>
      </c>
      <c r="P92" s="24">
        <f t="shared" si="21"/>
        <v>46189.571576086957</v>
      </c>
      <c r="Q92" s="24"/>
    </row>
    <row r="93" spans="1:17" ht="14.25" customHeight="1" x14ac:dyDescent="0.25">
      <c r="A93" s="28" t="str">
        <f t="shared" si="12"/>
        <v/>
      </c>
      <c r="B93" s="3">
        <f t="shared" si="15"/>
        <v>369.46000000000004</v>
      </c>
      <c r="C93" s="29">
        <v>2.2000000000000002</v>
      </c>
      <c r="D93" s="30"/>
      <c r="E93" t="s">
        <v>141</v>
      </c>
      <c r="F93" s="37" t="s">
        <v>313</v>
      </c>
      <c r="G93" s="31"/>
      <c r="H93" s="32"/>
      <c r="I93" s="33">
        <f t="shared" si="16"/>
        <v>46189.575561594203</v>
      </c>
      <c r="J93" s="34" t="str">
        <f t="shared" si="17"/>
        <v/>
      </c>
      <c r="K93" s="23">
        <f t="shared" si="18"/>
        <v>23</v>
      </c>
      <c r="L93" s="23">
        <v>1</v>
      </c>
      <c r="M93" s="23">
        <f t="shared" si="22"/>
        <v>369.46000000000004</v>
      </c>
      <c r="N93" s="24">
        <f t="shared" si="19"/>
        <v>46189.575561594203</v>
      </c>
      <c r="O93" s="24">
        <f t="shared" si="20"/>
        <v>46189.575561594203</v>
      </c>
      <c r="P93" s="24">
        <f t="shared" si="21"/>
        <v>46189.575561594203</v>
      </c>
      <c r="Q93" s="24"/>
    </row>
    <row r="94" spans="1:17" ht="17.399999999999999" x14ac:dyDescent="0.25">
      <c r="A94" s="28" t="str">
        <f t="shared" si="12"/>
        <v/>
      </c>
      <c r="B94" s="3">
        <f t="shared" si="15"/>
        <v>372.52000000000004</v>
      </c>
      <c r="C94" s="29">
        <v>3.06</v>
      </c>
      <c r="D94" s="30"/>
      <c r="E94" t="s">
        <v>142</v>
      </c>
      <c r="F94" s="37" t="s">
        <v>314</v>
      </c>
      <c r="G94" s="31"/>
      <c r="H94" s="32"/>
      <c r="I94" s="33">
        <f t="shared" si="16"/>
        <v>46189.581105072466</v>
      </c>
      <c r="J94" s="34" t="str">
        <f t="shared" si="17"/>
        <v/>
      </c>
      <c r="K94" s="23">
        <f t="shared" si="18"/>
        <v>23</v>
      </c>
      <c r="L94" s="23"/>
      <c r="M94" s="23">
        <f t="shared" si="22"/>
        <v>372.52000000000004</v>
      </c>
      <c r="N94" s="24">
        <f t="shared" si="19"/>
        <v>46189.581105072466</v>
      </c>
      <c r="O94" s="24">
        <f t="shared" si="20"/>
        <v>46189.581105072466</v>
      </c>
      <c r="P94" s="24">
        <f t="shared" si="21"/>
        <v>46189.581105072466</v>
      </c>
      <c r="Q94" s="24"/>
    </row>
    <row r="95" spans="1:17" ht="14.25" customHeight="1" x14ac:dyDescent="0.25">
      <c r="A95" s="28" t="str">
        <f t="shared" si="12"/>
        <v/>
      </c>
      <c r="B95" s="3">
        <f t="shared" ref="B95:B222" si="23">IF($C95="","",$M95)</f>
        <v>377.38000000000005</v>
      </c>
      <c r="C95" s="29">
        <v>4.8600000000000003</v>
      </c>
      <c r="D95" s="30"/>
      <c r="E95" t="s">
        <v>143</v>
      </c>
      <c r="F95" s="37" t="s">
        <v>315</v>
      </c>
      <c r="G95" s="31"/>
      <c r="H95" s="32"/>
      <c r="I95" s="33">
        <f t="shared" si="16"/>
        <v>46189.58990942029</v>
      </c>
      <c r="J95" s="34" t="str">
        <f t="shared" ref="J95:J155" si="24">IF($G95=0,"",$O95)</f>
        <v/>
      </c>
      <c r="K95" s="23">
        <f t="shared" si="18"/>
        <v>23</v>
      </c>
      <c r="L95" s="23">
        <v>1</v>
      </c>
      <c r="M95" s="23">
        <f t="shared" si="22"/>
        <v>377.38000000000005</v>
      </c>
      <c r="N95" s="24">
        <f t="shared" si="19"/>
        <v>46189.58990942029</v>
      </c>
      <c r="O95" s="24">
        <f t="shared" si="20"/>
        <v>46189.58990942029</v>
      </c>
      <c r="P95" s="24">
        <f t="shared" si="21"/>
        <v>46189.58990942029</v>
      </c>
      <c r="Q95" s="24"/>
    </row>
    <row r="96" spans="1:17" ht="14.25" customHeight="1" x14ac:dyDescent="0.25">
      <c r="A96" s="28" t="str">
        <f t="shared" si="12"/>
        <v/>
      </c>
      <c r="B96" s="3">
        <f t="shared" si="23"/>
        <v>380.91</v>
      </c>
      <c r="C96" s="29">
        <v>3.53</v>
      </c>
      <c r="D96" s="30"/>
      <c r="E96" t="s">
        <v>144</v>
      </c>
      <c r="F96" s="37" t="s">
        <v>315</v>
      </c>
      <c r="G96" s="31"/>
      <c r="H96" s="32"/>
      <c r="I96" s="33">
        <f t="shared" si="16"/>
        <v>46189.596304347826</v>
      </c>
      <c r="J96" s="34" t="str">
        <f t="shared" si="24"/>
        <v/>
      </c>
      <c r="K96" s="23">
        <f t="shared" si="18"/>
        <v>23</v>
      </c>
      <c r="L96" s="23"/>
      <c r="M96" s="23">
        <f t="shared" si="22"/>
        <v>380.91</v>
      </c>
      <c r="N96" s="24">
        <f t="shared" si="19"/>
        <v>46189.596304347826</v>
      </c>
      <c r="O96" s="24">
        <f t="shared" si="20"/>
        <v>46189.596304347826</v>
      </c>
      <c r="P96" s="24">
        <f t="shared" si="21"/>
        <v>46189.596304347826</v>
      </c>
      <c r="Q96" s="24"/>
    </row>
    <row r="97" spans="1:17" ht="17.399999999999999" x14ac:dyDescent="0.25">
      <c r="A97" s="28" t="str">
        <f t="shared" si="12"/>
        <v/>
      </c>
      <c r="B97" s="3">
        <f t="shared" si="23"/>
        <v>383.92</v>
      </c>
      <c r="C97" s="29">
        <v>3.01</v>
      </c>
      <c r="D97" s="30"/>
      <c r="E97" t="s">
        <v>145</v>
      </c>
      <c r="F97" s="37" t="s">
        <v>316</v>
      </c>
      <c r="G97" s="31"/>
      <c r="H97" s="32"/>
      <c r="I97" s="33">
        <f t="shared" si="16"/>
        <v>46189.601757246375</v>
      </c>
      <c r="J97" s="34" t="str">
        <f t="shared" si="24"/>
        <v/>
      </c>
      <c r="K97" s="23">
        <f t="shared" si="18"/>
        <v>23</v>
      </c>
      <c r="L97" s="23">
        <v>1</v>
      </c>
      <c r="M97" s="23">
        <f t="shared" si="22"/>
        <v>383.92</v>
      </c>
      <c r="N97" s="24">
        <f t="shared" si="19"/>
        <v>46189.601757246375</v>
      </c>
      <c r="O97" s="24">
        <f t="shared" si="20"/>
        <v>46189.601757246375</v>
      </c>
      <c r="P97" s="24">
        <f t="shared" si="21"/>
        <v>46189.601757246375</v>
      </c>
      <c r="Q97" s="24"/>
    </row>
    <row r="98" spans="1:17" ht="17.399999999999999" x14ac:dyDescent="0.25">
      <c r="A98" s="28" t="str">
        <f t="shared" si="12"/>
        <v/>
      </c>
      <c r="B98" s="3">
        <f t="shared" si="23"/>
        <v>389.67</v>
      </c>
      <c r="C98" s="29">
        <v>5.75</v>
      </c>
      <c r="D98" s="30"/>
      <c r="E98" t="s">
        <v>146</v>
      </c>
      <c r="F98" s="37" t="s">
        <v>313</v>
      </c>
      <c r="G98" s="31"/>
      <c r="H98" s="32"/>
      <c r="I98" s="33">
        <f t="shared" si="16"/>
        <v>46189.612173913039</v>
      </c>
      <c r="J98" s="34" t="str">
        <f t="shared" si="24"/>
        <v/>
      </c>
      <c r="K98" s="23">
        <f t="shared" si="18"/>
        <v>23</v>
      </c>
      <c r="L98" s="23"/>
      <c r="M98" s="23">
        <f t="shared" si="22"/>
        <v>389.67</v>
      </c>
      <c r="N98" s="24">
        <f t="shared" si="19"/>
        <v>46189.612173913039</v>
      </c>
      <c r="O98" s="24">
        <f t="shared" si="20"/>
        <v>46189.612173913039</v>
      </c>
      <c r="P98" s="24">
        <f t="shared" si="21"/>
        <v>46189.612173913039</v>
      </c>
      <c r="Q98" s="24"/>
    </row>
    <row r="99" spans="1:17" ht="14.25" customHeight="1" x14ac:dyDescent="0.25">
      <c r="A99" s="28"/>
      <c r="B99" s="3">
        <f t="shared" si="23"/>
        <v>395</v>
      </c>
      <c r="C99" s="29">
        <v>5.33</v>
      </c>
      <c r="D99" s="30"/>
      <c r="E99" t="s">
        <v>147</v>
      </c>
      <c r="F99" s="37" t="s">
        <v>313</v>
      </c>
      <c r="G99" s="31"/>
      <c r="H99" s="32"/>
      <c r="I99" s="33">
        <f t="shared" si="16"/>
        <v>46189.621829710144</v>
      </c>
      <c r="J99" s="34" t="str">
        <f t="shared" si="24"/>
        <v/>
      </c>
      <c r="K99" s="23">
        <f t="shared" si="18"/>
        <v>23</v>
      </c>
      <c r="L99" s="23">
        <v>1</v>
      </c>
      <c r="M99" s="23">
        <f t="shared" si="22"/>
        <v>395</v>
      </c>
      <c r="N99" s="24">
        <f t="shared" si="19"/>
        <v>46189.621829710144</v>
      </c>
      <c r="O99" s="24">
        <f t="shared" si="20"/>
        <v>46189.621829710144</v>
      </c>
      <c r="P99" s="24">
        <f t="shared" si="21"/>
        <v>46189.621829710144</v>
      </c>
      <c r="Q99" s="24"/>
    </row>
    <row r="100" spans="1:17" ht="26.4" customHeight="1" x14ac:dyDescent="0.25">
      <c r="A100" s="28" t="str">
        <f t="shared" ref="A100:A106" si="25">IF(DAY($P100)&lt;&gt;DAY($P99),$P100,"")</f>
        <v/>
      </c>
      <c r="B100" s="3">
        <f t="shared" si="23"/>
        <v>400.27</v>
      </c>
      <c r="C100" s="29">
        <v>5.27</v>
      </c>
      <c r="D100" s="30" t="s">
        <v>19</v>
      </c>
      <c r="E100" t="s">
        <v>148</v>
      </c>
      <c r="F100" s="37" t="s">
        <v>317</v>
      </c>
      <c r="G100" s="31">
        <v>2.0833333333333332E-2</v>
      </c>
      <c r="H100" s="32"/>
      <c r="I100" s="33">
        <f t="shared" si="16"/>
        <v>46189.631376811594</v>
      </c>
      <c r="J100" s="34">
        <f t="shared" si="24"/>
        <v>46189.65221014493</v>
      </c>
      <c r="K100" s="23">
        <f t="shared" si="18"/>
        <v>23</v>
      </c>
      <c r="L100" s="23"/>
      <c r="M100" s="23">
        <f t="shared" si="22"/>
        <v>400.27</v>
      </c>
      <c r="N100" s="24">
        <f t="shared" si="19"/>
        <v>46189.631376811594</v>
      </c>
      <c r="O100" s="24">
        <f t="shared" si="20"/>
        <v>46189.65221014493</v>
      </c>
      <c r="P100" s="24">
        <f t="shared" si="21"/>
        <v>46189.631376811594</v>
      </c>
      <c r="Q100" s="24"/>
    </row>
    <row r="101" spans="1:17" ht="14.25" customHeight="1" x14ac:dyDescent="0.25">
      <c r="A101" s="28" t="str">
        <f t="shared" si="25"/>
        <v/>
      </c>
      <c r="B101" s="3">
        <f t="shared" si="23"/>
        <v>406.19</v>
      </c>
      <c r="C101" s="29">
        <v>5.92</v>
      </c>
      <c r="D101" s="30"/>
      <c r="E101" t="s">
        <v>149</v>
      </c>
      <c r="F101" s="37" t="s">
        <v>318</v>
      </c>
      <c r="G101" s="31"/>
      <c r="H101" s="32"/>
      <c r="I101" s="33">
        <f t="shared" si="16"/>
        <v>46189.662934782609</v>
      </c>
      <c r="J101" s="34" t="str">
        <f t="shared" si="24"/>
        <v/>
      </c>
      <c r="K101" s="23">
        <f t="shared" si="18"/>
        <v>23</v>
      </c>
      <c r="L101" s="23">
        <v>1</v>
      </c>
      <c r="M101" s="23">
        <f t="shared" si="22"/>
        <v>406.19</v>
      </c>
      <c r="N101" s="24">
        <f t="shared" si="19"/>
        <v>46189.662934782609</v>
      </c>
      <c r="O101" s="24">
        <f t="shared" si="20"/>
        <v>46189.662934782609</v>
      </c>
      <c r="P101" s="24">
        <f t="shared" si="21"/>
        <v>46189.662934782609</v>
      </c>
      <c r="Q101" s="24"/>
    </row>
    <row r="102" spans="1:17" ht="14.25" customHeight="1" x14ac:dyDescent="0.25">
      <c r="A102" s="28" t="str">
        <f t="shared" si="25"/>
        <v/>
      </c>
      <c r="B102" s="3">
        <f t="shared" si="23"/>
        <v>411.88</v>
      </c>
      <c r="C102" s="29">
        <v>5.69</v>
      </c>
      <c r="D102" s="30"/>
      <c r="E102" t="s">
        <v>150</v>
      </c>
      <c r="F102" s="37" t="s">
        <v>319</v>
      </c>
      <c r="G102" s="31"/>
      <c r="H102" s="32"/>
      <c r="I102" s="33">
        <f t="shared" si="16"/>
        <v>46189.673242753626</v>
      </c>
      <c r="J102" s="34" t="str">
        <f t="shared" si="24"/>
        <v/>
      </c>
      <c r="K102" s="23">
        <f t="shared" si="18"/>
        <v>23</v>
      </c>
      <c r="L102" s="23"/>
      <c r="M102" s="23">
        <f t="shared" si="22"/>
        <v>411.88</v>
      </c>
      <c r="N102" s="24">
        <f t="shared" si="19"/>
        <v>46189.673242753626</v>
      </c>
      <c r="O102" s="24">
        <f t="shared" si="20"/>
        <v>46189.673242753626</v>
      </c>
      <c r="P102" s="24">
        <f t="shared" si="21"/>
        <v>46189.673242753626</v>
      </c>
      <c r="Q102" s="24"/>
    </row>
    <row r="103" spans="1:17" ht="14.25" customHeight="1" x14ac:dyDescent="0.25">
      <c r="A103" s="28" t="str">
        <f t="shared" si="25"/>
        <v/>
      </c>
      <c r="B103" s="3">
        <f t="shared" si="23"/>
        <v>420.65999999999997</v>
      </c>
      <c r="C103" s="29">
        <v>8.7799999999999994</v>
      </c>
      <c r="D103" s="30"/>
      <c r="E103" t="s">
        <v>151</v>
      </c>
      <c r="F103" s="37" t="s">
        <v>320</v>
      </c>
      <c r="G103" s="31"/>
      <c r="H103" s="32"/>
      <c r="I103" s="33">
        <f t="shared" si="16"/>
        <v>46189.689148550729</v>
      </c>
      <c r="J103" s="34" t="str">
        <f t="shared" si="24"/>
        <v/>
      </c>
      <c r="K103" s="23">
        <f t="shared" si="18"/>
        <v>23</v>
      </c>
      <c r="L103" s="23">
        <v>1</v>
      </c>
      <c r="M103" s="23">
        <f t="shared" si="22"/>
        <v>420.65999999999997</v>
      </c>
      <c r="N103" s="24">
        <f t="shared" si="19"/>
        <v>46189.689148550729</v>
      </c>
      <c r="O103" s="24">
        <f t="shared" si="20"/>
        <v>46189.689148550729</v>
      </c>
      <c r="P103" s="24">
        <f t="shared" si="21"/>
        <v>46189.689148550729</v>
      </c>
      <c r="Q103" s="24"/>
    </row>
    <row r="104" spans="1:17" ht="14.25" customHeight="1" x14ac:dyDescent="0.25">
      <c r="A104" s="28" t="str">
        <f t="shared" si="25"/>
        <v/>
      </c>
      <c r="B104" s="3">
        <f t="shared" si="23"/>
        <v>427.07</v>
      </c>
      <c r="C104" s="29">
        <v>6.41</v>
      </c>
      <c r="D104" s="30"/>
      <c r="E104" t="s">
        <v>152</v>
      </c>
      <c r="F104" s="37" t="s">
        <v>320</v>
      </c>
      <c r="G104" s="31"/>
      <c r="H104" s="32"/>
      <c r="I104" s="33">
        <f t="shared" si="16"/>
        <v>46189.700760869571</v>
      </c>
      <c r="J104" s="34" t="str">
        <f t="shared" si="24"/>
        <v/>
      </c>
      <c r="K104" s="23">
        <f t="shared" si="18"/>
        <v>23</v>
      </c>
      <c r="L104" s="23"/>
      <c r="M104" s="23">
        <f t="shared" si="22"/>
        <v>427.07</v>
      </c>
      <c r="N104" s="24">
        <f t="shared" si="19"/>
        <v>46189.700760869571</v>
      </c>
      <c r="O104" s="24">
        <f t="shared" si="20"/>
        <v>46189.700760869571</v>
      </c>
      <c r="P104" s="24">
        <f t="shared" si="21"/>
        <v>46189.700760869571</v>
      </c>
      <c r="Q104" s="24"/>
    </row>
    <row r="105" spans="1:17" ht="14.25" customHeight="1" x14ac:dyDescent="0.25">
      <c r="A105" s="28" t="str">
        <f t="shared" si="25"/>
        <v/>
      </c>
      <c r="B105" s="3">
        <f t="shared" si="23"/>
        <v>433.62</v>
      </c>
      <c r="C105" s="29">
        <v>6.55</v>
      </c>
      <c r="D105" s="30"/>
      <c r="E105" t="s">
        <v>153</v>
      </c>
      <c r="F105" s="37" t="s">
        <v>320</v>
      </c>
      <c r="G105" s="31"/>
      <c r="H105" s="32"/>
      <c r="I105" s="33">
        <f t="shared" si="16"/>
        <v>46189.712626811597</v>
      </c>
      <c r="J105" s="34" t="str">
        <f t="shared" si="24"/>
        <v/>
      </c>
      <c r="K105" s="23">
        <f t="shared" si="18"/>
        <v>23</v>
      </c>
      <c r="L105" s="23">
        <v>1</v>
      </c>
      <c r="M105" s="23">
        <f t="shared" si="22"/>
        <v>433.62</v>
      </c>
      <c r="N105" s="24">
        <f t="shared" si="19"/>
        <v>46189.712626811597</v>
      </c>
      <c r="O105" s="24">
        <f t="shared" si="20"/>
        <v>46189.712626811597</v>
      </c>
      <c r="P105" s="24">
        <f t="shared" si="21"/>
        <v>46189.712626811597</v>
      </c>
      <c r="Q105" s="24"/>
    </row>
    <row r="106" spans="1:17" ht="14.25" customHeight="1" x14ac:dyDescent="0.25">
      <c r="A106" s="28" t="str">
        <f t="shared" si="25"/>
        <v/>
      </c>
      <c r="B106" s="3">
        <f t="shared" si="23"/>
        <v>436.96</v>
      </c>
      <c r="C106" s="29">
        <v>3.34</v>
      </c>
      <c r="D106" s="30" t="s">
        <v>19</v>
      </c>
      <c r="E106" t="s">
        <v>154</v>
      </c>
      <c r="F106" s="37" t="s">
        <v>321</v>
      </c>
      <c r="G106" s="42">
        <v>0.41666666666666669</v>
      </c>
      <c r="H106" s="32">
        <v>20</v>
      </c>
      <c r="I106" s="33">
        <f t="shared" si="16"/>
        <v>46189.719585144929</v>
      </c>
      <c r="J106" s="34">
        <f t="shared" si="24"/>
        <v>46190.136251811593</v>
      </c>
      <c r="K106" s="23">
        <f t="shared" si="18"/>
        <v>20</v>
      </c>
      <c r="L106" s="23"/>
      <c r="M106" s="23">
        <f t="shared" si="22"/>
        <v>436.96</v>
      </c>
      <c r="N106" s="24">
        <f t="shared" si="19"/>
        <v>46189.719585144929</v>
      </c>
      <c r="O106" s="24">
        <f t="shared" si="20"/>
        <v>46190.136251811593</v>
      </c>
      <c r="P106" s="24">
        <f t="shared" si="21"/>
        <v>46189.719585144929</v>
      </c>
      <c r="Q106" s="24"/>
    </row>
    <row r="107" spans="1:17" ht="14.25" customHeight="1" x14ac:dyDescent="0.25">
      <c r="A107" s="28">
        <f t="shared" ref="A107:A170" si="26">IF(DAY($P107)&lt;&gt;DAY($P106),$P107,"")</f>
        <v>46190.151689311591</v>
      </c>
      <c r="B107" s="3">
        <f t="shared" si="23"/>
        <v>444.37</v>
      </c>
      <c r="C107" s="29">
        <v>7.41</v>
      </c>
      <c r="D107" s="30"/>
      <c r="E107" t="s">
        <v>155</v>
      </c>
      <c r="F107" s="37" t="s">
        <v>322</v>
      </c>
      <c r="G107" s="31"/>
      <c r="H107" s="32"/>
      <c r="I107" s="33">
        <f t="shared" si="16"/>
        <v>46190.151689311591</v>
      </c>
      <c r="J107" s="34" t="str">
        <f t="shared" si="24"/>
        <v/>
      </c>
      <c r="K107" s="23">
        <f t="shared" si="18"/>
        <v>20</v>
      </c>
      <c r="L107" s="23">
        <v>1</v>
      </c>
      <c r="M107" s="23">
        <f t="shared" si="22"/>
        <v>444.37</v>
      </c>
      <c r="N107" s="24">
        <f t="shared" si="19"/>
        <v>46190.151689311591</v>
      </c>
      <c r="O107" s="24">
        <f t="shared" si="20"/>
        <v>46190.151689311591</v>
      </c>
      <c r="P107" s="24">
        <f t="shared" si="21"/>
        <v>46190.151689311591</v>
      </c>
      <c r="Q107" s="24"/>
    </row>
    <row r="108" spans="1:17" ht="14.25" customHeight="1" x14ac:dyDescent="0.25">
      <c r="A108" s="28" t="str">
        <f t="shared" si="26"/>
        <v/>
      </c>
      <c r="B108" s="3">
        <f t="shared" si="23"/>
        <v>453.79</v>
      </c>
      <c r="C108" s="29">
        <v>9.42</v>
      </c>
      <c r="D108" s="30"/>
      <c r="E108" t="s">
        <v>156</v>
      </c>
      <c r="F108" s="37" t="s">
        <v>323</v>
      </c>
      <c r="G108" s="31"/>
      <c r="H108" s="32"/>
      <c r="I108" s="33">
        <f t="shared" si="16"/>
        <v>46190.171314311592</v>
      </c>
      <c r="J108" s="34" t="str">
        <f t="shared" si="24"/>
        <v/>
      </c>
      <c r="K108" s="23">
        <f t="shared" si="18"/>
        <v>20</v>
      </c>
      <c r="L108" s="23"/>
      <c r="M108" s="23">
        <f t="shared" si="22"/>
        <v>453.79</v>
      </c>
      <c r="N108" s="24">
        <f t="shared" si="19"/>
        <v>46190.171314311592</v>
      </c>
      <c r="O108" s="24">
        <f t="shared" si="20"/>
        <v>46190.171314311592</v>
      </c>
      <c r="P108" s="24">
        <f t="shared" si="21"/>
        <v>46190.171314311592</v>
      </c>
      <c r="Q108" s="24"/>
    </row>
    <row r="109" spans="1:17" ht="14.25" customHeight="1" x14ac:dyDescent="0.25">
      <c r="A109" s="28" t="str">
        <f t="shared" si="26"/>
        <v/>
      </c>
      <c r="B109" s="3">
        <f t="shared" si="23"/>
        <v>460.25</v>
      </c>
      <c r="C109" s="29">
        <v>6.46</v>
      </c>
      <c r="D109" s="30"/>
      <c r="E109" t="s">
        <v>157</v>
      </c>
      <c r="F109" s="37" t="s">
        <v>324</v>
      </c>
      <c r="G109" s="31"/>
      <c r="H109" s="32"/>
      <c r="I109" s="33">
        <f t="shared" si="16"/>
        <v>46190.184772644927</v>
      </c>
      <c r="J109" s="34" t="str">
        <f t="shared" si="24"/>
        <v/>
      </c>
      <c r="K109" s="23">
        <f t="shared" si="18"/>
        <v>20</v>
      </c>
      <c r="L109" s="23">
        <v>1</v>
      </c>
      <c r="M109" s="23">
        <f t="shared" si="22"/>
        <v>460.25</v>
      </c>
      <c r="N109" s="24">
        <f t="shared" si="19"/>
        <v>46190.184772644927</v>
      </c>
      <c r="O109" s="24">
        <f t="shared" si="20"/>
        <v>46190.184772644927</v>
      </c>
      <c r="P109" s="24">
        <f t="shared" si="21"/>
        <v>46190.184772644927</v>
      </c>
      <c r="Q109" s="24"/>
    </row>
    <row r="110" spans="1:17" ht="14.25" customHeight="1" x14ac:dyDescent="0.25">
      <c r="A110" s="28" t="str">
        <f t="shared" si="26"/>
        <v/>
      </c>
      <c r="B110" s="3">
        <f t="shared" si="23"/>
        <v>469.33</v>
      </c>
      <c r="C110" s="29">
        <v>9.08</v>
      </c>
      <c r="D110" s="30"/>
      <c r="E110" t="s">
        <v>158</v>
      </c>
      <c r="F110" s="37" t="s">
        <v>325</v>
      </c>
      <c r="G110" s="31"/>
      <c r="H110" s="32"/>
      <c r="I110" s="33">
        <f t="shared" si="16"/>
        <v>46190.203689311595</v>
      </c>
      <c r="J110" s="34" t="str">
        <f t="shared" si="24"/>
        <v/>
      </c>
      <c r="K110" s="23">
        <f t="shared" si="18"/>
        <v>20</v>
      </c>
      <c r="L110" s="23"/>
      <c r="M110" s="23">
        <f t="shared" si="22"/>
        <v>469.33</v>
      </c>
      <c r="N110" s="24">
        <f t="shared" si="19"/>
        <v>46190.203689311595</v>
      </c>
      <c r="O110" s="24">
        <f t="shared" si="20"/>
        <v>46190.203689311595</v>
      </c>
      <c r="P110" s="24">
        <f t="shared" si="21"/>
        <v>46190.203689311595</v>
      </c>
      <c r="Q110" s="24"/>
    </row>
    <row r="111" spans="1:17" ht="14.25" customHeight="1" x14ac:dyDescent="0.25">
      <c r="A111" s="28" t="str">
        <f t="shared" si="26"/>
        <v/>
      </c>
      <c r="B111" s="3">
        <f t="shared" si="23"/>
        <v>476.44</v>
      </c>
      <c r="C111" s="29">
        <v>7.11</v>
      </c>
      <c r="D111" s="30"/>
      <c r="E111" t="s">
        <v>159</v>
      </c>
      <c r="F111" s="37" t="s">
        <v>326</v>
      </c>
      <c r="G111" s="31"/>
      <c r="H111" s="32"/>
      <c r="I111" s="33">
        <f t="shared" si="16"/>
        <v>46190.218501811592</v>
      </c>
      <c r="J111" s="34" t="str">
        <f t="shared" si="24"/>
        <v/>
      </c>
      <c r="K111" s="23">
        <f t="shared" si="18"/>
        <v>20</v>
      </c>
      <c r="L111" s="23">
        <v>1</v>
      </c>
      <c r="M111" s="23">
        <f t="shared" si="22"/>
        <v>476.44</v>
      </c>
      <c r="N111" s="24">
        <f t="shared" si="19"/>
        <v>46190.218501811592</v>
      </c>
      <c r="O111" s="24">
        <f t="shared" si="20"/>
        <v>46190.218501811592</v>
      </c>
      <c r="P111" s="24">
        <f t="shared" si="21"/>
        <v>46190.218501811592</v>
      </c>
      <c r="Q111" s="24"/>
    </row>
    <row r="112" spans="1:17" ht="14.25" customHeight="1" x14ac:dyDescent="0.25">
      <c r="A112" s="28" t="str">
        <f t="shared" si="26"/>
        <v/>
      </c>
      <c r="B112" s="3">
        <f t="shared" si="23"/>
        <v>485.65</v>
      </c>
      <c r="C112" s="29">
        <v>9.2100000000000009</v>
      </c>
      <c r="D112" s="30"/>
      <c r="E112" t="s">
        <v>160</v>
      </c>
      <c r="F112" s="37" t="s">
        <v>326</v>
      </c>
      <c r="G112" s="31"/>
      <c r="H112" s="32"/>
      <c r="I112" s="33">
        <f t="shared" si="16"/>
        <v>46190.237689311594</v>
      </c>
      <c r="J112" s="34" t="str">
        <f t="shared" si="24"/>
        <v/>
      </c>
      <c r="K112" s="23">
        <f t="shared" si="18"/>
        <v>20</v>
      </c>
      <c r="L112" s="23"/>
      <c r="M112" s="23">
        <f t="shared" si="22"/>
        <v>485.65</v>
      </c>
      <c r="N112" s="24">
        <f t="shared" si="19"/>
        <v>46190.237689311594</v>
      </c>
      <c r="O112" s="24">
        <f t="shared" si="20"/>
        <v>46190.237689311594</v>
      </c>
      <c r="P112" s="24">
        <f t="shared" si="21"/>
        <v>46190.237689311594</v>
      </c>
      <c r="Q112" s="24"/>
    </row>
    <row r="113" spans="1:17" ht="14.25" customHeight="1" x14ac:dyDescent="0.25">
      <c r="A113" s="28" t="str">
        <f t="shared" si="26"/>
        <v/>
      </c>
      <c r="B113" s="3">
        <f t="shared" si="23"/>
        <v>490.42999999999995</v>
      </c>
      <c r="C113" s="29">
        <v>4.78</v>
      </c>
      <c r="D113" s="30"/>
      <c r="E113" t="s">
        <v>161</v>
      </c>
      <c r="F113" s="37" t="s">
        <v>327</v>
      </c>
      <c r="G113" s="42"/>
      <c r="H113" s="32"/>
      <c r="I113" s="33">
        <f t="shared" si="16"/>
        <v>46190.24764764493</v>
      </c>
      <c r="J113" s="34" t="str">
        <f t="shared" si="24"/>
        <v/>
      </c>
      <c r="K113" s="23">
        <f t="shared" si="18"/>
        <v>20</v>
      </c>
      <c r="L113" s="23">
        <v>1</v>
      </c>
      <c r="M113" s="23">
        <f t="shared" si="22"/>
        <v>490.42999999999995</v>
      </c>
      <c r="N113" s="24">
        <f t="shared" si="19"/>
        <v>46190.24764764493</v>
      </c>
      <c r="O113" s="24">
        <f t="shared" si="20"/>
        <v>46190.24764764493</v>
      </c>
      <c r="P113" s="24">
        <f t="shared" si="21"/>
        <v>46190.24764764493</v>
      </c>
      <c r="Q113" s="24"/>
    </row>
    <row r="114" spans="1:17" ht="14.25" customHeight="1" x14ac:dyDescent="0.25">
      <c r="A114" s="28" t="str">
        <f t="shared" si="26"/>
        <v/>
      </c>
      <c r="B114" s="3">
        <f t="shared" si="23"/>
        <v>493.60999999999996</v>
      </c>
      <c r="C114" s="29">
        <v>3.18</v>
      </c>
      <c r="D114" s="30"/>
      <c r="E114" t="s">
        <v>162</v>
      </c>
      <c r="F114" s="37" t="s">
        <v>328</v>
      </c>
      <c r="G114" s="31"/>
      <c r="H114" s="32"/>
      <c r="I114" s="33">
        <f t="shared" si="16"/>
        <v>46190.254272644932</v>
      </c>
      <c r="J114" s="34" t="str">
        <f t="shared" si="24"/>
        <v/>
      </c>
      <c r="K114" s="23">
        <f t="shared" si="18"/>
        <v>20</v>
      </c>
      <c r="L114" s="23"/>
      <c r="M114" s="23">
        <f t="shared" si="22"/>
        <v>493.60999999999996</v>
      </c>
      <c r="N114" s="24">
        <f t="shared" si="19"/>
        <v>46190.254272644932</v>
      </c>
      <c r="O114" s="24">
        <f t="shared" si="20"/>
        <v>46190.254272644932</v>
      </c>
      <c r="P114" s="24">
        <f t="shared" si="21"/>
        <v>46190.254272644932</v>
      </c>
      <c r="Q114" s="24"/>
    </row>
    <row r="115" spans="1:17" ht="14.25" customHeight="1" x14ac:dyDescent="0.25">
      <c r="A115" s="28" t="str">
        <f t="shared" si="26"/>
        <v/>
      </c>
      <c r="B115" s="3">
        <f t="shared" si="23"/>
        <v>496.10999999999996</v>
      </c>
      <c r="C115" s="29">
        <v>2.5</v>
      </c>
      <c r="D115" s="30"/>
      <c r="E115" t="s">
        <v>163</v>
      </c>
      <c r="F115" s="37" t="s">
        <v>328</v>
      </c>
      <c r="G115" s="31"/>
      <c r="H115" s="32"/>
      <c r="I115" s="33">
        <f t="shared" si="16"/>
        <v>46190.259480978268</v>
      </c>
      <c r="J115" s="34" t="str">
        <f t="shared" si="24"/>
        <v/>
      </c>
      <c r="K115" s="23">
        <f t="shared" si="18"/>
        <v>20</v>
      </c>
      <c r="L115" s="23">
        <v>1</v>
      </c>
      <c r="M115" s="23">
        <f t="shared" si="22"/>
        <v>496.10999999999996</v>
      </c>
      <c r="N115" s="24">
        <f t="shared" si="19"/>
        <v>46190.259480978268</v>
      </c>
      <c r="O115" s="24">
        <f t="shared" si="20"/>
        <v>46190.259480978268</v>
      </c>
      <c r="P115" s="24">
        <f t="shared" si="21"/>
        <v>46190.259480978268</v>
      </c>
      <c r="Q115" s="24"/>
    </row>
    <row r="116" spans="1:17" ht="14.25" customHeight="1" x14ac:dyDescent="0.25">
      <c r="A116" s="28" t="str">
        <f t="shared" si="26"/>
        <v/>
      </c>
      <c r="B116" s="3">
        <f t="shared" si="23"/>
        <v>500.38999999999993</v>
      </c>
      <c r="C116" s="29">
        <v>4.28</v>
      </c>
      <c r="D116" s="30"/>
      <c r="E116" t="s">
        <v>164</v>
      </c>
      <c r="F116" s="37" t="s">
        <v>330</v>
      </c>
      <c r="G116" s="31"/>
      <c r="H116" s="32"/>
      <c r="I116" s="33">
        <f t="shared" si="16"/>
        <v>46190.268397644933</v>
      </c>
      <c r="J116" s="34" t="str">
        <f t="shared" si="24"/>
        <v/>
      </c>
      <c r="K116" s="23">
        <f t="shared" si="18"/>
        <v>20</v>
      </c>
      <c r="L116" s="23"/>
      <c r="M116" s="23">
        <f t="shared" si="22"/>
        <v>500.38999999999993</v>
      </c>
      <c r="N116" s="24">
        <f t="shared" si="19"/>
        <v>46190.268397644933</v>
      </c>
      <c r="O116" s="24">
        <f t="shared" si="20"/>
        <v>46190.268397644933</v>
      </c>
      <c r="P116" s="24">
        <f t="shared" si="21"/>
        <v>46190.268397644933</v>
      </c>
      <c r="Q116" s="24"/>
    </row>
    <row r="117" spans="1:17" ht="14.25" customHeight="1" x14ac:dyDescent="0.25">
      <c r="A117" s="28" t="str">
        <f t="shared" si="26"/>
        <v/>
      </c>
      <c r="B117" s="3">
        <f t="shared" si="23"/>
        <v>513.59999999999991</v>
      </c>
      <c r="C117" s="29">
        <v>13.21</v>
      </c>
      <c r="D117" s="30"/>
      <c r="E117" t="s">
        <v>165</v>
      </c>
      <c r="F117" s="37" t="s">
        <v>329</v>
      </c>
      <c r="G117" s="31"/>
      <c r="H117" s="32"/>
      <c r="I117" s="33">
        <f t="shared" si="16"/>
        <v>46190.295918478267</v>
      </c>
      <c r="J117" s="34" t="str">
        <f t="shared" si="24"/>
        <v/>
      </c>
      <c r="K117" s="23">
        <f t="shared" si="18"/>
        <v>20</v>
      </c>
      <c r="L117" s="23">
        <v>1</v>
      </c>
      <c r="M117" s="23">
        <f t="shared" si="22"/>
        <v>513.59999999999991</v>
      </c>
      <c r="N117" s="24">
        <f t="shared" si="19"/>
        <v>46190.295918478267</v>
      </c>
      <c r="O117" s="24">
        <f t="shared" si="20"/>
        <v>46190.295918478267</v>
      </c>
      <c r="P117" s="24">
        <f t="shared" si="21"/>
        <v>46190.295918478267</v>
      </c>
      <c r="Q117" s="24"/>
    </row>
    <row r="118" spans="1:17" ht="14.25" customHeight="1" x14ac:dyDescent="0.25">
      <c r="A118" s="28" t="str">
        <f t="shared" si="26"/>
        <v/>
      </c>
      <c r="B118" s="3">
        <f t="shared" si="23"/>
        <v>518.19999999999993</v>
      </c>
      <c r="C118" s="29">
        <v>4.5999999999999996</v>
      </c>
      <c r="D118" s="30"/>
      <c r="E118" t="s">
        <v>166</v>
      </c>
      <c r="F118" s="37" t="s">
        <v>329</v>
      </c>
      <c r="G118" s="31"/>
      <c r="H118" s="32"/>
      <c r="I118" s="33">
        <f t="shared" si="16"/>
        <v>46190.305501811599</v>
      </c>
      <c r="J118" s="34" t="str">
        <f t="shared" si="24"/>
        <v/>
      </c>
      <c r="K118" s="23">
        <f t="shared" si="18"/>
        <v>20</v>
      </c>
      <c r="L118" s="23"/>
      <c r="M118" s="23">
        <f t="shared" si="22"/>
        <v>518.19999999999993</v>
      </c>
      <c r="N118" s="24">
        <f t="shared" si="19"/>
        <v>46190.305501811599</v>
      </c>
      <c r="O118" s="24">
        <f t="shared" si="20"/>
        <v>46190.305501811599</v>
      </c>
      <c r="P118" s="24">
        <f t="shared" si="21"/>
        <v>46190.305501811599</v>
      </c>
      <c r="Q118" s="24"/>
    </row>
    <row r="119" spans="1:17" ht="14.25" customHeight="1" x14ac:dyDescent="0.25">
      <c r="A119" s="28" t="str">
        <f t="shared" si="26"/>
        <v/>
      </c>
      <c r="B119" s="3">
        <f t="shared" si="23"/>
        <v>530.45999999999992</v>
      </c>
      <c r="C119" s="29">
        <v>12.26</v>
      </c>
      <c r="D119" s="30"/>
      <c r="E119" t="s">
        <v>167</v>
      </c>
      <c r="F119" s="37" t="s">
        <v>331</v>
      </c>
      <c r="G119" s="31"/>
      <c r="H119" s="32"/>
      <c r="I119" s="33">
        <f t="shared" ref="I119:I158" si="27">IF($C119="","",$N119)</f>
        <v>46190.331043478269</v>
      </c>
      <c r="J119" s="34" t="str">
        <f t="shared" si="24"/>
        <v/>
      </c>
      <c r="K119" s="23">
        <f t="shared" si="18"/>
        <v>20</v>
      </c>
      <c r="L119" s="23">
        <v>1</v>
      </c>
      <c r="M119" s="23">
        <f t="shared" si="22"/>
        <v>530.45999999999992</v>
      </c>
      <c r="N119" s="24">
        <f t="shared" si="19"/>
        <v>46190.331043478269</v>
      </c>
      <c r="O119" s="24">
        <f t="shared" si="20"/>
        <v>46190.331043478269</v>
      </c>
      <c r="P119" s="24">
        <f t="shared" si="21"/>
        <v>46190.331043478269</v>
      </c>
      <c r="Q119" s="24"/>
    </row>
    <row r="120" spans="1:17" ht="14.25" customHeight="1" x14ac:dyDescent="0.25">
      <c r="A120" s="28" t="str">
        <f t="shared" si="26"/>
        <v/>
      </c>
      <c r="B120" s="3">
        <f t="shared" si="23"/>
        <v>535.79999999999995</v>
      </c>
      <c r="C120" s="29">
        <v>5.34</v>
      </c>
      <c r="D120" s="30"/>
      <c r="E120" t="s">
        <v>168</v>
      </c>
      <c r="F120" s="37" t="s">
        <v>332</v>
      </c>
      <c r="G120" s="31"/>
      <c r="H120" s="32"/>
      <c r="I120" s="33">
        <f t="shared" si="27"/>
        <v>46190.342168478266</v>
      </c>
      <c r="J120" s="34" t="str">
        <f t="shared" si="24"/>
        <v/>
      </c>
      <c r="K120" s="23">
        <f t="shared" si="18"/>
        <v>20</v>
      </c>
      <c r="L120" s="23"/>
      <c r="M120" s="23">
        <f t="shared" si="22"/>
        <v>535.79999999999995</v>
      </c>
      <c r="N120" s="24">
        <f t="shared" si="19"/>
        <v>46190.342168478266</v>
      </c>
      <c r="O120" s="24">
        <f t="shared" si="20"/>
        <v>46190.342168478266</v>
      </c>
      <c r="P120" s="24">
        <f t="shared" si="21"/>
        <v>46190.342168478266</v>
      </c>
      <c r="Q120" s="24"/>
    </row>
    <row r="121" spans="1:17" ht="14.25" customHeight="1" x14ac:dyDescent="0.25">
      <c r="A121" s="28" t="str">
        <f t="shared" si="26"/>
        <v/>
      </c>
      <c r="B121" s="3">
        <f t="shared" si="23"/>
        <v>542.68999999999994</v>
      </c>
      <c r="C121" s="29">
        <v>6.89</v>
      </c>
      <c r="D121" s="30"/>
      <c r="E121" t="s">
        <v>169</v>
      </c>
      <c r="F121" s="37" t="s">
        <v>332</v>
      </c>
      <c r="G121" s="31"/>
      <c r="H121" s="32"/>
      <c r="I121" s="33">
        <f t="shared" si="27"/>
        <v>46190.356522644935</v>
      </c>
      <c r="J121" s="34" t="str">
        <f t="shared" si="24"/>
        <v/>
      </c>
      <c r="K121" s="23">
        <f t="shared" si="18"/>
        <v>20</v>
      </c>
      <c r="L121" s="23">
        <v>1</v>
      </c>
      <c r="M121" s="23">
        <f t="shared" si="22"/>
        <v>542.68999999999994</v>
      </c>
      <c r="N121" s="24">
        <f t="shared" si="19"/>
        <v>46190.356522644935</v>
      </c>
      <c r="O121" s="24">
        <f t="shared" si="20"/>
        <v>46190.356522644935</v>
      </c>
      <c r="P121" s="24">
        <f t="shared" si="21"/>
        <v>46190.356522644935</v>
      </c>
      <c r="Q121" s="24"/>
    </row>
    <row r="122" spans="1:17" ht="14.25" customHeight="1" x14ac:dyDescent="0.25">
      <c r="A122" s="28" t="str">
        <f t="shared" si="26"/>
        <v/>
      </c>
      <c r="B122" s="3">
        <f t="shared" si="23"/>
        <v>554.29999999999995</v>
      </c>
      <c r="C122" s="29">
        <v>11.61</v>
      </c>
      <c r="D122" s="30"/>
      <c r="E122" t="s">
        <v>170</v>
      </c>
      <c r="F122" s="37" t="s">
        <v>333</v>
      </c>
      <c r="G122" s="31"/>
      <c r="H122" s="32"/>
      <c r="I122" s="33">
        <f t="shared" si="27"/>
        <v>46190.380710144935</v>
      </c>
      <c r="J122" s="34" t="str">
        <f t="shared" si="24"/>
        <v/>
      </c>
      <c r="K122" s="23">
        <f t="shared" si="18"/>
        <v>20</v>
      </c>
      <c r="L122" s="23"/>
      <c r="M122" s="23">
        <f t="shared" si="22"/>
        <v>554.29999999999995</v>
      </c>
      <c r="N122" s="24">
        <f t="shared" si="19"/>
        <v>46190.380710144935</v>
      </c>
      <c r="O122" s="24">
        <f t="shared" si="20"/>
        <v>46190.380710144935</v>
      </c>
      <c r="P122" s="24">
        <f t="shared" si="21"/>
        <v>46190.380710144935</v>
      </c>
      <c r="Q122" s="24"/>
    </row>
    <row r="123" spans="1:17" ht="14.25" customHeight="1" x14ac:dyDescent="0.25">
      <c r="A123" s="28" t="str">
        <f t="shared" si="26"/>
        <v/>
      </c>
      <c r="B123" s="3">
        <f t="shared" si="23"/>
        <v>557.91999999999996</v>
      </c>
      <c r="C123" s="29">
        <v>3.62</v>
      </c>
      <c r="D123" s="30" t="s">
        <v>19</v>
      </c>
      <c r="E123" t="s">
        <v>171</v>
      </c>
      <c r="F123" s="37" t="s">
        <v>334</v>
      </c>
      <c r="G123" s="31">
        <v>2.0833333333333332E-2</v>
      </c>
      <c r="H123" s="32"/>
      <c r="I123" s="33">
        <f t="shared" si="27"/>
        <v>46190.388251811601</v>
      </c>
      <c r="J123" s="34">
        <f t="shared" si="24"/>
        <v>46190.409085144936</v>
      </c>
      <c r="K123" s="23">
        <f t="shared" si="18"/>
        <v>20</v>
      </c>
      <c r="L123" s="23">
        <v>1</v>
      </c>
      <c r="M123" s="23">
        <f t="shared" si="22"/>
        <v>557.91999999999996</v>
      </c>
      <c r="N123" s="24">
        <f t="shared" si="19"/>
        <v>46190.388251811601</v>
      </c>
      <c r="O123" s="24">
        <f t="shared" si="20"/>
        <v>46190.409085144936</v>
      </c>
      <c r="P123" s="24">
        <f t="shared" si="21"/>
        <v>46190.388251811601</v>
      </c>
      <c r="Q123" s="24"/>
    </row>
    <row r="124" spans="1:17" ht="14.25" customHeight="1" x14ac:dyDescent="0.25">
      <c r="A124" s="28" t="str">
        <f t="shared" si="26"/>
        <v/>
      </c>
      <c r="B124" s="3">
        <f t="shared" si="23"/>
        <v>565.25</v>
      </c>
      <c r="C124" s="29">
        <v>7.33</v>
      </c>
      <c r="D124" s="30"/>
      <c r="E124" t="s">
        <v>172</v>
      </c>
      <c r="F124" s="37" t="s">
        <v>335</v>
      </c>
      <c r="G124" s="31"/>
      <c r="H124" s="32"/>
      <c r="I124" s="33">
        <f t="shared" si="27"/>
        <v>46190.42435597827</v>
      </c>
      <c r="J124" s="34" t="str">
        <f t="shared" si="24"/>
        <v/>
      </c>
      <c r="K124" s="23">
        <f t="shared" si="18"/>
        <v>20</v>
      </c>
      <c r="L124" s="23"/>
      <c r="M124" s="23">
        <f t="shared" si="22"/>
        <v>565.25</v>
      </c>
      <c r="N124" s="24">
        <f t="shared" si="19"/>
        <v>46190.42435597827</v>
      </c>
      <c r="O124" s="24">
        <f t="shared" si="20"/>
        <v>46190.42435597827</v>
      </c>
      <c r="P124" s="24">
        <f t="shared" si="21"/>
        <v>46190.42435597827</v>
      </c>
      <c r="Q124" s="24"/>
    </row>
    <row r="125" spans="1:17" ht="14.25" customHeight="1" x14ac:dyDescent="0.25">
      <c r="A125" s="28" t="str">
        <f t="shared" si="26"/>
        <v/>
      </c>
      <c r="B125" s="3">
        <f t="shared" si="23"/>
        <v>571.21</v>
      </c>
      <c r="C125" s="29">
        <v>5.96</v>
      </c>
      <c r="D125" s="30"/>
      <c r="E125" t="s">
        <v>173</v>
      </c>
      <c r="F125" s="37" t="s">
        <v>335</v>
      </c>
      <c r="G125" s="31"/>
      <c r="H125" s="32"/>
      <c r="I125" s="33">
        <f t="shared" si="27"/>
        <v>46190.436772644935</v>
      </c>
      <c r="J125" s="34" t="str">
        <f t="shared" si="24"/>
        <v/>
      </c>
      <c r="K125" s="23">
        <f t="shared" si="18"/>
        <v>20</v>
      </c>
      <c r="L125" s="23">
        <v>1</v>
      </c>
      <c r="M125" s="23">
        <f t="shared" si="22"/>
        <v>571.21</v>
      </c>
      <c r="N125" s="24">
        <f t="shared" si="19"/>
        <v>46190.436772644935</v>
      </c>
      <c r="O125" s="24">
        <f t="shared" si="20"/>
        <v>46190.436772644935</v>
      </c>
      <c r="P125" s="24">
        <f t="shared" si="21"/>
        <v>46190.436772644935</v>
      </c>
      <c r="Q125" s="24"/>
    </row>
    <row r="126" spans="1:17" ht="14.25" customHeight="1" x14ac:dyDescent="0.25">
      <c r="A126" s="28" t="str">
        <f t="shared" si="26"/>
        <v/>
      </c>
      <c r="B126" s="3">
        <f t="shared" si="23"/>
        <v>575.34</v>
      </c>
      <c r="C126" s="29">
        <v>4.13</v>
      </c>
      <c r="D126" s="30"/>
      <c r="E126" t="s">
        <v>174</v>
      </c>
      <c r="F126" s="37" t="s">
        <v>336</v>
      </c>
      <c r="G126" s="31"/>
      <c r="H126" s="32"/>
      <c r="I126" s="33">
        <f t="shared" si="27"/>
        <v>46190.4453768116</v>
      </c>
      <c r="J126" s="34" t="str">
        <f t="shared" si="24"/>
        <v/>
      </c>
      <c r="K126" s="23">
        <f t="shared" si="18"/>
        <v>20</v>
      </c>
      <c r="L126" s="23"/>
      <c r="M126" s="23">
        <f t="shared" si="22"/>
        <v>575.34</v>
      </c>
      <c r="N126" s="24">
        <f t="shared" si="19"/>
        <v>46190.4453768116</v>
      </c>
      <c r="O126" s="24">
        <f t="shared" si="20"/>
        <v>46190.4453768116</v>
      </c>
      <c r="P126" s="24">
        <f t="shared" si="21"/>
        <v>46190.4453768116</v>
      </c>
      <c r="Q126" s="24"/>
    </row>
    <row r="127" spans="1:17" ht="14.25" customHeight="1" x14ac:dyDescent="0.25">
      <c r="A127" s="28" t="str">
        <f t="shared" si="26"/>
        <v/>
      </c>
      <c r="B127" s="3">
        <f t="shared" si="23"/>
        <v>580.68000000000006</v>
      </c>
      <c r="C127" s="29">
        <v>5.34</v>
      </c>
      <c r="D127" s="30"/>
      <c r="E127" t="s">
        <v>175</v>
      </c>
      <c r="F127" s="37" t="s">
        <v>337</v>
      </c>
      <c r="G127" s="31"/>
      <c r="H127" s="32"/>
      <c r="I127" s="33">
        <f t="shared" si="27"/>
        <v>46190.456501811597</v>
      </c>
      <c r="J127" s="34" t="str">
        <f t="shared" si="24"/>
        <v/>
      </c>
      <c r="K127" s="23">
        <f t="shared" si="18"/>
        <v>20</v>
      </c>
      <c r="L127" s="23">
        <v>1</v>
      </c>
      <c r="M127" s="23">
        <f t="shared" si="22"/>
        <v>580.68000000000006</v>
      </c>
      <c r="N127" s="24">
        <f t="shared" si="19"/>
        <v>46190.456501811597</v>
      </c>
      <c r="O127" s="24">
        <f t="shared" si="20"/>
        <v>46190.456501811597</v>
      </c>
      <c r="P127" s="24">
        <f t="shared" si="21"/>
        <v>46190.456501811597</v>
      </c>
      <c r="Q127" s="24"/>
    </row>
    <row r="128" spans="1:17" ht="14.25" customHeight="1" x14ac:dyDescent="0.25">
      <c r="A128" s="28" t="str">
        <f t="shared" si="26"/>
        <v/>
      </c>
      <c r="B128" s="3">
        <f t="shared" si="23"/>
        <v>584.93000000000006</v>
      </c>
      <c r="C128" s="29">
        <v>4.25</v>
      </c>
      <c r="D128" s="30"/>
      <c r="E128" t="s">
        <v>176</v>
      </c>
      <c r="F128" s="37" t="s">
        <v>336</v>
      </c>
      <c r="G128" s="31"/>
      <c r="H128" s="32"/>
      <c r="I128" s="33">
        <f t="shared" si="27"/>
        <v>46190.465355978267</v>
      </c>
      <c r="J128" s="34" t="str">
        <f t="shared" si="24"/>
        <v/>
      </c>
      <c r="K128" s="23">
        <f t="shared" si="18"/>
        <v>20</v>
      </c>
      <c r="L128" s="23"/>
      <c r="M128" s="23">
        <f t="shared" si="22"/>
        <v>584.93000000000006</v>
      </c>
      <c r="N128" s="24">
        <f t="shared" si="19"/>
        <v>46190.465355978267</v>
      </c>
      <c r="O128" s="24">
        <f t="shared" si="20"/>
        <v>46190.465355978267</v>
      </c>
      <c r="P128" s="24">
        <f t="shared" si="21"/>
        <v>46190.465355978267</v>
      </c>
      <c r="Q128" s="24"/>
    </row>
    <row r="129" spans="1:17" ht="14.25" customHeight="1" x14ac:dyDescent="0.25">
      <c r="A129" s="28" t="str">
        <f t="shared" si="26"/>
        <v/>
      </c>
      <c r="B129" s="3">
        <f t="shared" si="23"/>
        <v>587.80000000000007</v>
      </c>
      <c r="C129" s="29">
        <v>2.87</v>
      </c>
      <c r="D129" s="30"/>
      <c r="E129" t="s">
        <v>177</v>
      </c>
      <c r="F129" s="37" t="s">
        <v>336</v>
      </c>
      <c r="G129" s="31"/>
      <c r="H129" s="32"/>
      <c r="I129" s="33">
        <f t="shared" si="27"/>
        <v>46190.471335144932</v>
      </c>
      <c r="J129" s="34" t="str">
        <f t="shared" si="24"/>
        <v/>
      </c>
      <c r="K129" s="23">
        <f t="shared" si="18"/>
        <v>20</v>
      </c>
      <c r="L129" s="23">
        <v>1</v>
      </c>
      <c r="M129" s="23">
        <f t="shared" si="22"/>
        <v>587.80000000000007</v>
      </c>
      <c r="N129" s="24">
        <f t="shared" si="19"/>
        <v>46190.471335144932</v>
      </c>
      <c r="O129" s="24">
        <f t="shared" si="20"/>
        <v>46190.471335144932</v>
      </c>
      <c r="P129" s="24">
        <f t="shared" si="21"/>
        <v>46190.471335144932</v>
      </c>
      <c r="Q129" s="24"/>
    </row>
    <row r="130" spans="1:17" ht="14.25" customHeight="1" x14ac:dyDescent="0.25">
      <c r="A130" s="28" t="str">
        <f t="shared" si="26"/>
        <v/>
      </c>
      <c r="B130" s="3">
        <f t="shared" si="23"/>
        <v>590.57000000000005</v>
      </c>
      <c r="C130" s="29">
        <v>2.77</v>
      </c>
      <c r="D130" s="30"/>
      <c r="E130" t="s">
        <v>178</v>
      </c>
      <c r="F130" s="37" t="s">
        <v>338</v>
      </c>
      <c r="G130" s="31"/>
      <c r="H130" s="32"/>
      <c r="I130" s="33">
        <f t="shared" si="27"/>
        <v>46190.477105978265</v>
      </c>
      <c r="J130" s="34" t="str">
        <f t="shared" si="24"/>
        <v/>
      </c>
      <c r="K130" s="23">
        <f t="shared" si="18"/>
        <v>20</v>
      </c>
      <c r="L130" s="23"/>
      <c r="M130" s="23">
        <f t="shared" si="22"/>
        <v>590.57000000000005</v>
      </c>
      <c r="N130" s="24">
        <f t="shared" si="19"/>
        <v>46190.477105978265</v>
      </c>
      <c r="O130" s="24">
        <f t="shared" si="20"/>
        <v>46190.477105978265</v>
      </c>
      <c r="P130" s="24">
        <f t="shared" si="21"/>
        <v>46190.477105978265</v>
      </c>
      <c r="Q130" s="24"/>
    </row>
    <row r="131" spans="1:17" ht="14.25" customHeight="1" x14ac:dyDescent="0.25">
      <c r="A131" s="28" t="str">
        <f t="shared" si="26"/>
        <v/>
      </c>
      <c r="B131" s="3">
        <f t="shared" si="23"/>
        <v>600</v>
      </c>
      <c r="C131" s="29">
        <v>9.43</v>
      </c>
      <c r="D131" s="30"/>
      <c r="E131" t="s">
        <v>179</v>
      </c>
      <c r="F131" s="37" t="s">
        <v>339</v>
      </c>
      <c r="G131" s="31"/>
      <c r="H131" s="32"/>
      <c r="I131" s="33">
        <f t="shared" si="27"/>
        <v>46190.496751811595</v>
      </c>
      <c r="J131" s="34" t="str">
        <f t="shared" si="24"/>
        <v/>
      </c>
      <c r="K131" s="23">
        <f t="shared" si="18"/>
        <v>20</v>
      </c>
      <c r="L131" s="23">
        <v>1</v>
      </c>
      <c r="M131" s="23">
        <f t="shared" si="22"/>
        <v>600</v>
      </c>
      <c r="N131" s="24">
        <f t="shared" si="19"/>
        <v>46190.496751811595</v>
      </c>
      <c r="O131" s="24">
        <f t="shared" si="20"/>
        <v>46190.496751811595</v>
      </c>
      <c r="P131" s="24">
        <f t="shared" si="21"/>
        <v>46190.496751811595</v>
      </c>
      <c r="Q131" s="24"/>
    </row>
    <row r="132" spans="1:17" ht="14.25" customHeight="1" x14ac:dyDescent="0.25">
      <c r="A132" s="28" t="str">
        <f t="shared" si="26"/>
        <v/>
      </c>
      <c r="B132" s="3">
        <f t="shared" si="23"/>
        <v>604.44000000000005</v>
      </c>
      <c r="C132" s="29">
        <v>4.4400000000000004</v>
      </c>
      <c r="D132" s="30"/>
      <c r="E132" t="s">
        <v>180</v>
      </c>
      <c r="F132" s="37" t="s">
        <v>340</v>
      </c>
      <c r="G132" s="31"/>
      <c r="H132" s="32"/>
      <c r="I132" s="33">
        <f t="shared" si="27"/>
        <v>46190.506001811598</v>
      </c>
      <c r="J132" s="34" t="str">
        <f t="shared" si="24"/>
        <v/>
      </c>
      <c r="K132" s="23">
        <f t="shared" si="18"/>
        <v>20</v>
      </c>
      <c r="L132" s="23"/>
      <c r="M132" s="23">
        <f t="shared" si="22"/>
        <v>604.44000000000005</v>
      </c>
      <c r="N132" s="24">
        <f t="shared" si="19"/>
        <v>46190.506001811598</v>
      </c>
      <c r="O132" s="24">
        <f t="shared" si="20"/>
        <v>46190.506001811598</v>
      </c>
      <c r="P132" s="24">
        <f t="shared" si="21"/>
        <v>46190.506001811598</v>
      </c>
      <c r="Q132" s="24"/>
    </row>
    <row r="133" spans="1:17" ht="14.25" customHeight="1" x14ac:dyDescent="0.25">
      <c r="A133" s="28" t="str">
        <f t="shared" si="26"/>
        <v/>
      </c>
      <c r="B133" s="3">
        <f t="shared" si="23"/>
        <v>614.45000000000005</v>
      </c>
      <c r="C133" s="29">
        <v>10.01</v>
      </c>
      <c r="D133" s="30"/>
      <c r="E133" t="s">
        <v>181</v>
      </c>
      <c r="F133" s="37" t="s">
        <v>341</v>
      </c>
      <c r="G133" s="31"/>
      <c r="H133" s="32"/>
      <c r="I133" s="33">
        <f t="shared" si="27"/>
        <v>46190.526855978263</v>
      </c>
      <c r="J133" s="34" t="str">
        <f t="shared" si="24"/>
        <v/>
      </c>
      <c r="K133" s="23">
        <f t="shared" si="18"/>
        <v>20</v>
      </c>
      <c r="L133" s="23">
        <v>1</v>
      </c>
      <c r="M133" s="23">
        <f t="shared" si="22"/>
        <v>614.45000000000005</v>
      </c>
      <c r="N133" s="24">
        <f t="shared" si="19"/>
        <v>46190.526855978263</v>
      </c>
      <c r="O133" s="24">
        <f t="shared" si="20"/>
        <v>46190.526855978263</v>
      </c>
      <c r="P133" s="24">
        <f t="shared" si="21"/>
        <v>46190.526855978263</v>
      </c>
      <c r="Q133" s="24"/>
    </row>
    <row r="134" spans="1:17" ht="14.25" customHeight="1" x14ac:dyDescent="0.25">
      <c r="A134" s="28" t="str">
        <f t="shared" si="26"/>
        <v/>
      </c>
      <c r="B134" s="3">
        <f t="shared" si="23"/>
        <v>617.03000000000009</v>
      </c>
      <c r="C134" s="29">
        <v>2.58</v>
      </c>
      <c r="D134" s="30"/>
      <c r="E134" t="s">
        <v>182</v>
      </c>
      <c r="F134" s="37" t="s">
        <v>295</v>
      </c>
      <c r="G134" s="31"/>
      <c r="H134" s="32"/>
      <c r="I134" s="33">
        <f t="shared" si="27"/>
        <v>46190.532230978264</v>
      </c>
      <c r="J134" s="34" t="str">
        <f t="shared" si="24"/>
        <v/>
      </c>
      <c r="K134" s="23">
        <f t="shared" si="18"/>
        <v>20</v>
      </c>
      <c r="L134" s="23"/>
      <c r="M134" s="23">
        <f t="shared" si="22"/>
        <v>617.03000000000009</v>
      </c>
      <c r="N134" s="24">
        <f t="shared" si="19"/>
        <v>46190.532230978264</v>
      </c>
      <c r="O134" s="24">
        <f t="shared" si="20"/>
        <v>46190.532230978264</v>
      </c>
      <c r="P134" s="24">
        <f t="shared" si="21"/>
        <v>46190.532230978264</v>
      </c>
      <c r="Q134" s="24"/>
    </row>
    <row r="135" spans="1:17" ht="14.25" customHeight="1" x14ac:dyDescent="0.25">
      <c r="A135" s="28" t="str">
        <f t="shared" si="26"/>
        <v/>
      </c>
      <c r="B135" s="3">
        <f t="shared" si="23"/>
        <v>622.70000000000005</v>
      </c>
      <c r="C135" s="29">
        <v>5.67</v>
      </c>
      <c r="D135" s="30"/>
      <c r="E135" t="s">
        <v>183</v>
      </c>
      <c r="F135" s="37" t="s">
        <v>295</v>
      </c>
      <c r="G135" s="31"/>
      <c r="H135" s="32"/>
      <c r="I135" s="33">
        <f t="shared" si="27"/>
        <v>46190.544043478265</v>
      </c>
      <c r="J135" s="34" t="str">
        <f t="shared" si="24"/>
        <v/>
      </c>
      <c r="K135" s="23">
        <f t="shared" si="18"/>
        <v>20</v>
      </c>
      <c r="L135" s="23">
        <v>1</v>
      </c>
      <c r="M135" s="23">
        <f t="shared" si="22"/>
        <v>622.70000000000005</v>
      </c>
      <c r="N135" s="24">
        <f t="shared" si="19"/>
        <v>46190.544043478265</v>
      </c>
      <c r="O135" s="24">
        <f t="shared" si="20"/>
        <v>46190.544043478265</v>
      </c>
      <c r="P135" s="24">
        <f t="shared" si="21"/>
        <v>46190.544043478265</v>
      </c>
      <c r="Q135" s="24"/>
    </row>
    <row r="136" spans="1:17" ht="14.25" customHeight="1" x14ac:dyDescent="0.25">
      <c r="A136" s="28" t="str">
        <f t="shared" si="26"/>
        <v/>
      </c>
      <c r="B136" s="3">
        <f t="shared" si="23"/>
        <v>628.6</v>
      </c>
      <c r="C136" s="29">
        <v>5.9</v>
      </c>
      <c r="D136" s="30"/>
      <c r="E136" t="s">
        <v>184</v>
      </c>
      <c r="F136" s="37" t="s">
        <v>295</v>
      </c>
      <c r="G136" s="31"/>
      <c r="H136" s="32"/>
      <c r="I136" s="33">
        <f t="shared" si="27"/>
        <v>46190.556335144931</v>
      </c>
      <c r="J136" s="34" t="str">
        <f t="shared" si="24"/>
        <v/>
      </c>
      <c r="K136" s="23">
        <f t="shared" si="18"/>
        <v>20</v>
      </c>
      <c r="L136" s="23"/>
      <c r="M136" s="23">
        <f t="shared" si="22"/>
        <v>628.6</v>
      </c>
      <c r="N136" s="24">
        <f t="shared" si="19"/>
        <v>46190.556335144931</v>
      </c>
      <c r="O136" s="24">
        <f t="shared" si="20"/>
        <v>46190.556335144931</v>
      </c>
      <c r="P136" s="24">
        <f t="shared" si="21"/>
        <v>46190.556335144931</v>
      </c>
      <c r="Q136" s="24"/>
    </row>
    <row r="137" spans="1:17" ht="14.25" customHeight="1" x14ac:dyDescent="0.25">
      <c r="A137" s="28" t="str">
        <f t="shared" si="26"/>
        <v/>
      </c>
      <c r="B137" s="3">
        <f t="shared" si="23"/>
        <v>636.98</v>
      </c>
      <c r="C137" s="29">
        <v>8.3800000000000008</v>
      </c>
      <c r="D137" s="30"/>
      <c r="E137" t="s">
        <v>185</v>
      </c>
      <c r="F137" s="37" t="s">
        <v>342</v>
      </c>
      <c r="G137" s="31"/>
      <c r="H137" s="32"/>
      <c r="I137" s="33">
        <f t="shared" si="27"/>
        <v>46190.573793478266</v>
      </c>
      <c r="J137" s="34" t="str">
        <f t="shared" si="24"/>
        <v/>
      </c>
      <c r="K137" s="23">
        <f t="shared" si="18"/>
        <v>20</v>
      </c>
      <c r="L137" s="23">
        <v>1</v>
      </c>
      <c r="M137" s="23">
        <f t="shared" si="22"/>
        <v>636.98</v>
      </c>
      <c r="N137" s="24">
        <f t="shared" si="19"/>
        <v>46190.573793478266</v>
      </c>
      <c r="O137" s="24">
        <f t="shared" si="20"/>
        <v>46190.573793478266</v>
      </c>
      <c r="P137" s="24">
        <f t="shared" si="21"/>
        <v>46190.573793478266</v>
      </c>
      <c r="Q137" s="24"/>
    </row>
    <row r="138" spans="1:17" ht="14.25" customHeight="1" x14ac:dyDescent="0.25">
      <c r="A138" s="28" t="str">
        <f t="shared" si="26"/>
        <v/>
      </c>
      <c r="B138" s="3">
        <f t="shared" si="23"/>
        <v>645.04</v>
      </c>
      <c r="C138" s="29">
        <v>8.06</v>
      </c>
      <c r="D138" s="30"/>
      <c r="E138" t="s">
        <v>186</v>
      </c>
      <c r="F138" s="37" t="s">
        <v>343</v>
      </c>
      <c r="G138" s="31"/>
      <c r="H138" s="32"/>
      <c r="I138" s="33">
        <f t="shared" si="27"/>
        <v>46190.590585144935</v>
      </c>
      <c r="J138" s="34" t="str">
        <f t="shared" si="24"/>
        <v/>
      </c>
      <c r="K138" s="23">
        <f t="shared" si="18"/>
        <v>20</v>
      </c>
      <c r="L138" s="23"/>
      <c r="M138" s="23">
        <f t="shared" si="22"/>
        <v>645.04</v>
      </c>
      <c r="N138" s="24">
        <f t="shared" si="19"/>
        <v>46190.590585144935</v>
      </c>
      <c r="O138" s="24">
        <f t="shared" si="20"/>
        <v>46190.590585144935</v>
      </c>
      <c r="P138" s="24">
        <f t="shared" si="21"/>
        <v>46190.590585144935</v>
      </c>
      <c r="Q138" s="24"/>
    </row>
    <row r="139" spans="1:17" ht="14.25" customHeight="1" x14ac:dyDescent="0.25">
      <c r="A139" s="28" t="str">
        <f t="shared" si="26"/>
        <v/>
      </c>
      <c r="B139" s="3">
        <f t="shared" si="23"/>
        <v>655.32999999999993</v>
      </c>
      <c r="C139" s="29">
        <v>10.29</v>
      </c>
      <c r="D139" s="30"/>
      <c r="E139" t="s">
        <v>187</v>
      </c>
      <c r="F139" s="37" t="s">
        <v>344</v>
      </c>
      <c r="G139" s="31"/>
      <c r="H139" s="32"/>
      <c r="I139" s="33">
        <f t="shared" si="27"/>
        <v>46190.612022644935</v>
      </c>
      <c r="J139" s="34" t="str">
        <f t="shared" si="24"/>
        <v/>
      </c>
      <c r="K139" s="23">
        <f t="shared" si="18"/>
        <v>20</v>
      </c>
      <c r="L139" s="23">
        <v>1</v>
      </c>
      <c r="M139" s="23">
        <f t="shared" si="22"/>
        <v>655.32999999999993</v>
      </c>
      <c r="N139" s="24">
        <f t="shared" si="19"/>
        <v>46190.612022644935</v>
      </c>
      <c r="O139" s="24">
        <f t="shared" si="20"/>
        <v>46190.612022644935</v>
      </c>
      <c r="P139" s="24">
        <f t="shared" si="21"/>
        <v>46190.612022644935</v>
      </c>
      <c r="Q139" s="24"/>
    </row>
    <row r="140" spans="1:17" ht="14.25" customHeight="1" x14ac:dyDescent="0.25">
      <c r="A140" s="28" t="str">
        <f t="shared" si="26"/>
        <v/>
      </c>
      <c r="B140" s="3">
        <f t="shared" si="23"/>
        <v>660.99999999999989</v>
      </c>
      <c r="C140" s="29">
        <v>5.67</v>
      </c>
      <c r="D140" s="30"/>
      <c r="E140" t="s">
        <v>188</v>
      </c>
      <c r="F140" s="37" t="s">
        <v>344</v>
      </c>
      <c r="G140" s="31"/>
      <c r="H140" s="32"/>
      <c r="I140" s="33">
        <f t="shared" si="27"/>
        <v>46190.623835144936</v>
      </c>
      <c r="J140" s="34" t="str">
        <f t="shared" si="24"/>
        <v/>
      </c>
      <c r="K140" s="23">
        <f t="shared" si="18"/>
        <v>20</v>
      </c>
      <c r="L140" s="23"/>
      <c r="M140" s="23">
        <f t="shared" si="22"/>
        <v>660.99999999999989</v>
      </c>
      <c r="N140" s="24">
        <f t="shared" si="19"/>
        <v>46190.623835144936</v>
      </c>
      <c r="O140" s="24">
        <f t="shared" si="20"/>
        <v>46190.623835144936</v>
      </c>
      <c r="P140" s="24">
        <f t="shared" si="21"/>
        <v>46190.623835144936</v>
      </c>
      <c r="Q140" s="24"/>
    </row>
    <row r="141" spans="1:17" ht="14.25" customHeight="1" x14ac:dyDescent="0.25">
      <c r="A141" s="28" t="str">
        <f t="shared" si="26"/>
        <v/>
      </c>
      <c r="B141" s="3">
        <f t="shared" si="23"/>
        <v>666.66999999999985</v>
      </c>
      <c r="C141" s="29">
        <v>5.67</v>
      </c>
      <c r="D141" s="30"/>
      <c r="E141" t="s">
        <v>189</v>
      </c>
      <c r="F141" s="37" t="s">
        <v>344</v>
      </c>
      <c r="G141" s="31"/>
      <c r="H141" s="32"/>
      <c r="I141" s="33">
        <f t="shared" si="27"/>
        <v>46190.635647644936</v>
      </c>
      <c r="J141" s="34" t="str">
        <f t="shared" si="24"/>
        <v/>
      </c>
      <c r="K141" s="23">
        <f t="shared" si="18"/>
        <v>20</v>
      </c>
      <c r="L141" s="23">
        <v>1</v>
      </c>
      <c r="M141" s="23">
        <f t="shared" si="22"/>
        <v>666.66999999999985</v>
      </c>
      <c r="N141" s="24">
        <f t="shared" si="19"/>
        <v>46190.635647644936</v>
      </c>
      <c r="O141" s="24">
        <f t="shared" si="20"/>
        <v>46190.635647644936</v>
      </c>
      <c r="P141" s="24">
        <f t="shared" si="21"/>
        <v>46190.635647644936</v>
      </c>
      <c r="Q141" s="24"/>
    </row>
    <row r="142" spans="1:17" ht="14.25" customHeight="1" x14ac:dyDescent="0.25">
      <c r="A142" s="28" t="str">
        <f t="shared" si="26"/>
        <v/>
      </c>
      <c r="B142" s="3">
        <f t="shared" si="23"/>
        <v>670.90999999999985</v>
      </c>
      <c r="C142" s="29">
        <v>4.24</v>
      </c>
      <c r="D142" s="30" t="s">
        <v>19</v>
      </c>
      <c r="E142" t="s">
        <v>190</v>
      </c>
      <c r="F142" s="37" t="s">
        <v>345</v>
      </c>
      <c r="G142" s="31">
        <v>2.7777777777777776E-2</v>
      </c>
      <c r="H142" s="32"/>
      <c r="I142" s="33">
        <f t="shared" si="27"/>
        <v>46190.64448097827</v>
      </c>
      <c r="J142" s="34">
        <f t="shared" si="24"/>
        <v>46190.672258756051</v>
      </c>
      <c r="K142" s="23">
        <f t="shared" si="18"/>
        <v>20</v>
      </c>
      <c r="L142" s="23"/>
      <c r="M142" s="23">
        <f t="shared" si="22"/>
        <v>670.90999999999985</v>
      </c>
      <c r="N142" s="24">
        <f t="shared" si="19"/>
        <v>46190.64448097827</v>
      </c>
      <c r="O142" s="24">
        <f t="shared" si="20"/>
        <v>46190.672258756051</v>
      </c>
      <c r="P142" s="24">
        <f t="shared" si="21"/>
        <v>46190.64448097827</v>
      </c>
      <c r="Q142" s="24"/>
    </row>
    <row r="143" spans="1:17" ht="14.25" customHeight="1" x14ac:dyDescent="0.25">
      <c r="A143" s="28" t="str">
        <f t="shared" si="26"/>
        <v/>
      </c>
      <c r="B143" s="3">
        <f t="shared" si="23"/>
        <v>679.59999999999991</v>
      </c>
      <c r="C143" s="29">
        <v>8.69</v>
      </c>
      <c r="D143" s="30"/>
      <c r="E143" t="s">
        <v>191</v>
      </c>
      <c r="F143" s="37" t="s">
        <v>346</v>
      </c>
      <c r="G143" s="31"/>
      <c r="H143" s="32"/>
      <c r="I143" s="33">
        <f t="shared" si="27"/>
        <v>46190.690362922716</v>
      </c>
      <c r="J143" s="34" t="str">
        <f t="shared" si="24"/>
        <v/>
      </c>
      <c r="K143" s="23">
        <f t="shared" si="18"/>
        <v>20</v>
      </c>
      <c r="L143" s="23">
        <v>1</v>
      </c>
      <c r="M143" s="23">
        <f t="shared" si="22"/>
        <v>679.59999999999991</v>
      </c>
      <c r="N143" s="24">
        <f t="shared" si="19"/>
        <v>46190.690362922716</v>
      </c>
      <c r="O143" s="24">
        <f t="shared" si="20"/>
        <v>46190.690362922716</v>
      </c>
      <c r="P143" s="24">
        <f t="shared" si="21"/>
        <v>46190.690362922716</v>
      </c>
      <c r="Q143" s="24"/>
    </row>
    <row r="144" spans="1:17" ht="14.25" customHeight="1" x14ac:dyDescent="0.25">
      <c r="A144" s="28" t="str">
        <f t="shared" si="26"/>
        <v/>
      </c>
      <c r="B144" s="3">
        <f t="shared" si="23"/>
        <v>682.71999999999991</v>
      </c>
      <c r="C144" s="29">
        <v>3.12</v>
      </c>
      <c r="D144" s="30"/>
      <c r="E144" t="s">
        <v>192</v>
      </c>
      <c r="F144" s="37" t="s">
        <v>347</v>
      </c>
      <c r="G144" s="31"/>
      <c r="H144" s="32"/>
      <c r="I144" s="33">
        <f t="shared" si="27"/>
        <v>46190.696862922719</v>
      </c>
      <c r="J144" s="34" t="str">
        <f t="shared" si="24"/>
        <v/>
      </c>
      <c r="K144" s="23">
        <f t="shared" si="18"/>
        <v>20</v>
      </c>
      <c r="L144" s="23"/>
      <c r="M144" s="23">
        <f t="shared" si="22"/>
        <v>682.71999999999991</v>
      </c>
      <c r="N144" s="24">
        <f t="shared" si="19"/>
        <v>46190.696862922719</v>
      </c>
      <c r="O144" s="24">
        <f t="shared" si="20"/>
        <v>46190.696862922719</v>
      </c>
      <c r="P144" s="24">
        <f t="shared" si="21"/>
        <v>46190.696862922719</v>
      </c>
      <c r="Q144" s="24"/>
    </row>
    <row r="145" spans="1:17" ht="14.25" customHeight="1" x14ac:dyDescent="0.25">
      <c r="A145" s="28" t="str">
        <f t="shared" si="26"/>
        <v/>
      </c>
      <c r="B145" s="3">
        <f t="shared" si="23"/>
        <v>685.87999999999988</v>
      </c>
      <c r="C145" s="29">
        <v>3.16</v>
      </c>
      <c r="D145" s="30"/>
      <c r="E145" t="s">
        <v>193</v>
      </c>
      <c r="F145" s="37" t="s">
        <v>347</v>
      </c>
      <c r="G145" s="31"/>
      <c r="H145" s="32"/>
      <c r="I145" s="33">
        <f t="shared" si="27"/>
        <v>46190.703446256055</v>
      </c>
      <c r="J145" s="34" t="str">
        <f t="shared" si="24"/>
        <v/>
      </c>
      <c r="K145" s="23">
        <f t="shared" ref="K145:K165" si="28">IF($H145="",$K144,$H145)</f>
        <v>20</v>
      </c>
      <c r="L145" s="23">
        <v>1</v>
      </c>
      <c r="M145" s="23">
        <f t="shared" si="22"/>
        <v>685.87999999999988</v>
      </c>
      <c r="N145" s="24">
        <f t="shared" ref="N145:N165" si="29">$O144+$C145/$K145/24</f>
        <v>46190.703446256055</v>
      </c>
      <c r="O145" s="24">
        <f t="shared" ref="O145:O164" si="30">$N145+$G145</f>
        <v>46190.703446256055</v>
      </c>
      <c r="P145" s="24">
        <f t="shared" ref="P145:P165" si="31">IF($C145="",$P144,$N145)</f>
        <v>46190.703446256055</v>
      </c>
      <c r="Q145" s="24"/>
    </row>
    <row r="146" spans="1:17" ht="14.25" customHeight="1" x14ac:dyDescent="0.25">
      <c r="A146" s="28" t="str">
        <f t="shared" si="26"/>
        <v/>
      </c>
      <c r="B146" s="3">
        <f t="shared" si="23"/>
        <v>691.8599999999999</v>
      </c>
      <c r="C146" s="29">
        <v>5.98</v>
      </c>
      <c r="D146" s="30"/>
      <c r="E146" t="s">
        <v>194</v>
      </c>
      <c r="F146" s="37" t="s">
        <v>348</v>
      </c>
      <c r="G146" s="31"/>
      <c r="H146" s="32"/>
      <c r="I146" s="33">
        <f t="shared" si="27"/>
        <v>46190.715904589386</v>
      </c>
      <c r="J146" s="34" t="str">
        <f t="shared" si="24"/>
        <v/>
      </c>
      <c r="K146" s="23">
        <f t="shared" si="28"/>
        <v>20</v>
      </c>
      <c r="L146" s="23"/>
      <c r="M146" s="23">
        <f t="shared" ref="M146:M165" si="32">IF($G145&gt;0.5,$C146,$C146+$M145)</f>
        <v>691.8599999999999</v>
      </c>
      <c r="N146" s="24">
        <f t="shared" si="29"/>
        <v>46190.715904589386</v>
      </c>
      <c r="O146" s="24">
        <f t="shared" si="30"/>
        <v>46190.715904589386</v>
      </c>
      <c r="P146" s="24">
        <f t="shared" si="31"/>
        <v>46190.715904589386</v>
      </c>
      <c r="Q146" s="24"/>
    </row>
    <row r="147" spans="1:17" ht="14.25" customHeight="1" x14ac:dyDescent="0.25">
      <c r="A147" s="28" t="str">
        <f t="shared" si="26"/>
        <v/>
      </c>
      <c r="B147" s="3">
        <f t="shared" si="23"/>
        <v>698.83999999999992</v>
      </c>
      <c r="C147" s="29">
        <v>6.98</v>
      </c>
      <c r="D147" s="30"/>
      <c r="E147" t="s">
        <v>195</v>
      </c>
      <c r="F147" s="37" t="s">
        <v>349</v>
      </c>
      <c r="G147" s="31"/>
      <c r="H147" s="32"/>
      <c r="I147" s="33">
        <f t="shared" si="27"/>
        <v>46190.73044625605</v>
      </c>
      <c r="J147" s="34" t="str">
        <f t="shared" si="24"/>
        <v/>
      </c>
      <c r="K147" s="23">
        <f t="shared" si="28"/>
        <v>20</v>
      </c>
      <c r="L147" s="23">
        <v>1</v>
      </c>
      <c r="M147" s="23">
        <f t="shared" si="32"/>
        <v>698.83999999999992</v>
      </c>
      <c r="N147" s="24">
        <f t="shared" si="29"/>
        <v>46190.73044625605</v>
      </c>
      <c r="O147" s="24">
        <f t="shared" si="30"/>
        <v>46190.73044625605</v>
      </c>
      <c r="P147" s="24">
        <f t="shared" si="31"/>
        <v>46190.73044625605</v>
      </c>
      <c r="Q147" s="24"/>
    </row>
    <row r="148" spans="1:17" ht="14.25" customHeight="1" x14ac:dyDescent="0.25">
      <c r="A148" s="28" t="str">
        <f t="shared" si="26"/>
        <v/>
      </c>
      <c r="B148" s="3">
        <f t="shared" si="23"/>
        <v>705.66</v>
      </c>
      <c r="C148" s="29">
        <v>6.82</v>
      </c>
      <c r="D148" s="30"/>
      <c r="E148" t="s">
        <v>196</v>
      </c>
      <c r="F148" s="37" t="s">
        <v>347</v>
      </c>
      <c r="G148" s="31"/>
      <c r="H148" s="32"/>
      <c r="I148" s="33">
        <f t="shared" si="27"/>
        <v>46190.744654589384</v>
      </c>
      <c r="J148" s="34" t="str">
        <f t="shared" si="24"/>
        <v/>
      </c>
      <c r="K148" s="23">
        <f t="shared" si="28"/>
        <v>20</v>
      </c>
      <c r="L148" s="23"/>
      <c r="M148" s="23">
        <f t="shared" si="32"/>
        <v>705.66</v>
      </c>
      <c r="N148" s="24">
        <f t="shared" si="29"/>
        <v>46190.744654589384</v>
      </c>
      <c r="O148" s="24">
        <f t="shared" si="30"/>
        <v>46190.744654589384</v>
      </c>
      <c r="P148" s="24">
        <f t="shared" si="31"/>
        <v>46190.744654589384</v>
      </c>
      <c r="Q148" s="24"/>
    </row>
    <row r="149" spans="1:17" ht="14.25" customHeight="1" x14ac:dyDescent="0.25">
      <c r="A149" s="28" t="str">
        <f t="shared" si="26"/>
        <v/>
      </c>
      <c r="B149" s="3">
        <f t="shared" si="23"/>
        <v>718.76</v>
      </c>
      <c r="C149" s="29">
        <v>13.1</v>
      </c>
      <c r="D149" s="30" t="s">
        <v>19</v>
      </c>
      <c r="E149" t="s">
        <v>197</v>
      </c>
      <c r="F149" s="37" t="s">
        <v>350</v>
      </c>
      <c r="G149" s="31">
        <v>0.41666666666666669</v>
      </c>
      <c r="H149" s="32">
        <v>23</v>
      </c>
      <c r="I149" s="33">
        <f t="shared" si="27"/>
        <v>46190.768386473443</v>
      </c>
      <c r="J149" s="34">
        <f t="shared" si="24"/>
        <v>46191.185053140107</v>
      </c>
      <c r="K149" s="23">
        <f t="shared" si="28"/>
        <v>23</v>
      </c>
      <c r="L149" s="23">
        <v>1</v>
      </c>
      <c r="M149" s="23">
        <f t="shared" si="32"/>
        <v>718.76</v>
      </c>
      <c r="N149" s="24">
        <f t="shared" si="29"/>
        <v>46190.768386473443</v>
      </c>
      <c r="O149" s="24">
        <f t="shared" si="30"/>
        <v>46191.185053140107</v>
      </c>
      <c r="P149" s="24">
        <f t="shared" si="31"/>
        <v>46190.768386473443</v>
      </c>
      <c r="Q149" s="24"/>
    </row>
    <row r="150" spans="1:17" ht="14.25" customHeight="1" x14ac:dyDescent="0.25">
      <c r="A150" s="28">
        <f t="shared" si="26"/>
        <v>46191.208911835762</v>
      </c>
      <c r="B150" s="3">
        <f t="shared" si="23"/>
        <v>731.93</v>
      </c>
      <c r="C150" s="29">
        <v>13.17</v>
      </c>
      <c r="D150" s="30"/>
      <c r="E150" t="s">
        <v>198</v>
      </c>
      <c r="F150" s="37" t="s">
        <v>351</v>
      </c>
      <c r="G150" s="31"/>
      <c r="H150" s="32"/>
      <c r="I150" s="33">
        <f t="shared" si="27"/>
        <v>46191.208911835762</v>
      </c>
      <c r="J150" s="34" t="str">
        <f t="shared" si="24"/>
        <v/>
      </c>
      <c r="K150" s="23">
        <f t="shared" si="28"/>
        <v>23</v>
      </c>
      <c r="L150" s="23"/>
      <c r="M150" s="23">
        <f t="shared" si="32"/>
        <v>731.93</v>
      </c>
      <c r="N150" s="24">
        <f t="shared" si="29"/>
        <v>46191.208911835762</v>
      </c>
      <c r="O150" s="24">
        <f t="shared" si="30"/>
        <v>46191.208911835762</v>
      </c>
      <c r="P150" s="24">
        <f t="shared" si="31"/>
        <v>46191.208911835762</v>
      </c>
      <c r="Q150" s="24"/>
    </row>
    <row r="151" spans="1:17" ht="14.25" customHeight="1" x14ac:dyDescent="0.25">
      <c r="A151" s="28" t="str">
        <f t="shared" si="26"/>
        <v/>
      </c>
      <c r="B151" s="3">
        <f t="shared" si="23"/>
        <v>734</v>
      </c>
      <c r="C151" s="29">
        <v>2.0699999999999998</v>
      </c>
      <c r="D151" s="30"/>
      <c r="E151" t="s">
        <v>199</v>
      </c>
      <c r="F151" s="37" t="s">
        <v>351</v>
      </c>
      <c r="G151" s="31"/>
      <c r="H151" s="32"/>
      <c r="I151" s="33">
        <f t="shared" si="27"/>
        <v>46191.212661835765</v>
      </c>
      <c r="J151" s="34" t="str">
        <f t="shared" si="24"/>
        <v/>
      </c>
      <c r="K151" s="23">
        <f t="shared" si="28"/>
        <v>23</v>
      </c>
      <c r="L151" s="23">
        <v>1</v>
      </c>
      <c r="M151" s="23">
        <f t="shared" si="32"/>
        <v>734</v>
      </c>
      <c r="N151" s="24">
        <f t="shared" si="29"/>
        <v>46191.212661835765</v>
      </c>
      <c r="O151" s="24">
        <f t="shared" si="30"/>
        <v>46191.212661835765</v>
      </c>
      <c r="P151" s="24">
        <f t="shared" si="31"/>
        <v>46191.212661835765</v>
      </c>
      <c r="Q151" s="24"/>
    </row>
    <row r="152" spans="1:17" ht="14.25" customHeight="1" x14ac:dyDescent="0.25">
      <c r="A152" s="28" t="str">
        <f t="shared" si="26"/>
        <v/>
      </c>
      <c r="B152" s="3">
        <f t="shared" si="23"/>
        <v>740.42</v>
      </c>
      <c r="C152" s="29">
        <v>6.42</v>
      </c>
      <c r="D152" s="30"/>
      <c r="E152" t="s">
        <v>200</v>
      </c>
      <c r="F152" s="37" t="s">
        <v>352</v>
      </c>
      <c r="G152" s="31"/>
      <c r="H152" s="32"/>
      <c r="I152" s="33">
        <f t="shared" si="27"/>
        <v>46191.224292270548</v>
      </c>
      <c r="J152" s="34" t="str">
        <f t="shared" si="24"/>
        <v/>
      </c>
      <c r="K152" s="23">
        <f t="shared" si="28"/>
        <v>23</v>
      </c>
      <c r="L152" s="23"/>
      <c r="M152" s="23">
        <f t="shared" si="32"/>
        <v>740.42</v>
      </c>
      <c r="N152" s="24">
        <f t="shared" si="29"/>
        <v>46191.224292270548</v>
      </c>
      <c r="O152" s="24">
        <f t="shared" si="30"/>
        <v>46191.224292270548</v>
      </c>
      <c r="P152" s="24">
        <f t="shared" si="31"/>
        <v>46191.224292270548</v>
      </c>
      <c r="Q152" s="24"/>
    </row>
    <row r="153" spans="1:17" ht="14.25" customHeight="1" x14ac:dyDescent="0.25">
      <c r="A153" s="28" t="str">
        <f t="shared" si="26"/>
        <v/>
      </c>
      <c r="B153" s="3">
        <f t="shared" si="23"/>
        <v>748.11</v>
      </c>
      <c r="C153" s="29">
        <v>7.69</v>
      </c>
      <c r="D153" s="30"/>
      <c r="E153" t="s">
        <v>201</v>
      </c>
      <c r="F153" s="37" t="s">
        <v>353</v>
      </c>
      <c r="G153" s="31"/>
      <c r="H153" s="32"/>
      <c r="I153" s="33">
        <f t="shared" si="27"/>
        <v>46191.238223429966</v>
      </c>
      <c r="J153" s="34" t="str">
        <f t="shared" si="24"/>
        <v/>
      </c>
      <c r="K153" s="23">
        <f t="shared" si="28"/>
        <v>23</v>
      </c>
      <c r="L153" s="23">
        <v>1</v>
      </c>
      <c r="M153" s="23">
        <f t="shared" si="32"/>
        <v>748.11</v>
      </c>
      <c r="N153" s="24">
        <f t="shared" si="29"/>
        <v>46191.238223429966</v>
      </c>
      <c r="O153" s="24">
        <f t="shared" si="30"/>
        <v>46191.238223429966</v>
      </c>
      <c r="P153" s="24">
        <f t="shared" si="31"/>
        <v>46191.238223429966</v>
      </c>
      <c r="Q153" s="24"/>
    </row>
    <row r="154" spans="1:17" ht="14.25" customHeight="1" x14ac:dyDescent="0.25">
      <c r="A154" s="28" t="str">
        <f t="shared" si="26"/>
        <v/>
      </c>
      <c r="B154" s="3">
        <f t="shared" si="23"/>
        <v>752.24</v>
      </c>
      <c r="C154" s="29">
        <v>4.13</v>
      </c>
      <c r="D154" s="30"/>
      <c r="E154" t="s">
        <v>202</v>
      </c>
      <c r="F154" s="37" t="s">
        <v>353</v>
      </c>
      <c r="G154" s="31"/>
      <c r="H154" s="32"/>
      <c r="I154" s="33">
        <f t="shared" si="27"/>
        <v>46191.245705314024</v>
      </c>
      <c r="J154" s="34" t="str">
        <f t="shared" si="24"/>
        <v/>
      </c>
      <c r="K154" s="23">
        <f t="shared" si="28"/>
        <v>23</v>
      </c>
      <c r="L154" s="23"/>
      <c r="M154" s="23">
        <f t="shared" si="32"/>
        <v>752.24</v>
      </c>
      <c r="N154" s="24">
        <f t="shared" si="29"/>
        <v>46191.245705314024</v>
      </c>
      <c r="O154" s="24">
        <f t="shared" si="30"/>
        <v>46191.245705314024</v>
      </c>
      <c r="P154" s="24">
        <f t="shared" si="31"/>
        <v>46191.245705314024</v>
      </c>
      <c r="Q154" s="24"/>
    </row>
    <row r="155" spans="1:17" ht="14.25" customHeight="1" x14ac:dyDescent="0.25">
      <c r="A155" s="28" t="str">
        <f t="shared" si="26"/>
        <v/>
      </c>
      <c r="B155" s="3">
        <f t="shared" si="23"/>
        <v>753.81000000000006</v>
      </c>
      <c r="C155" s="29">
        <v>1.57</v>
      </c>
      <c r="D155" s="30"/>
      <c r="E155" t="s">
        <v>203</v>
      </c>
      <c r="F155" s="37" t="s">
        <v>353</v>
      </c>
      <c r="G155" s="31"/>
      <c r="H155" s="32"/>
      <c r="I155" s="33">
        <f t="shared" si="27"/>
        <v>46191.248549516924</v>
      </c>
      <c r="J155" s="34" t="str">
        <f t="shared" si="24"/>
        <v/>
      </c>
      <c r="K155" s="23">
        <f t="shared" si="28"/>
        <v>23</v>
      </c>
      <c r="L155" s="23">
        <v>1</v>
      </c>
      <c r="M155" s="23">
        <f t="shared" si="32"/>
        <v>753.81000000000006</v>
      </c>
      <c r="N155" s="24">
        <f t="shared" si="29"/>
        <v>46191.248549516924</v>
      </c>
      <c r="O155" s="24">
        <f t="shared" si="30"/>
        <v>46191.248549516924</v>
      </c>
      <c r="P155" s="24">
        <f t="shared" si="31"/>
        <v>46191.248549516924</v>
      </c>
      <c r="Q155" s="24"/>
    </row>
    <row r="156" spans="1:17" ht="14.25" customHeight="1" x14ac:dyDescent="0.25">
      <c r="A156" s="28" t="str">
        <f t="shared" si="26"/>
        <v/>
      </c>
      <c r="B156" s="3">
        <f t="shared" si="23"/>
        <v>756.04000000000008</v>
      </c>
      <c r="C156" s="29">
        <v>2.23</v>
      </c>
      <c r="D156" s="30"/>
      <c r="E156" t="s">
        <v>204</v>
      </c>
      <c r="F156" s="37" t="s">
        <v>353</v>
      </c>
      <c r="G156" s="31"/>
      <c r="H156" s="32"/>
      <c r="I156" s="33">
        <f t="shared" si="27"/>
        <v>46191.252589371994</v>
      </c>
      <c r="J156" s="34" t="str">
        <f t="shared" ref="J156:J205" si="33">IF($G156=0,"",$O156)</f>
        <v/>
      </c>
      <c r="K156" s="23">
        <f t="shared" si="28"/>
        <v>23</v>
      </c>
      <c r="L156" s="23"/>
      <c r="M156" s="23">
        <f t="shared" si="32"/>
        <v>756.04000000000008</v>
      </c>
      <c r="N156" s="24">
        <f t="shared" si="29"/>
        <v>46191.252589371994</v>
      </c>
      <c r="O156" s="24">
        <f t="shared" si="30"/>
        <v>46191.252589371994</v>
      </c>
      <c r="P156" s="24">
        <f t="shared" si="31"/>
        <v>46191.252589371994</v>
      </c>
      <c r="Q156" s="24"/>
    </row>
    <row r="157" spans="1:17" ht="14.25" customHeight="1" x14ac:dyDescent="0.25">
      <c r="A157" s="28" t="str">
        <f t="shared" si="26"/>
        <v/>
      </c>
      <c r="B157" s="3">
        <f t="shared" si="23"/>
        <v>759.0100000000001</v>
      </c>
      <c r="C157" s="29">
        <v>2.97</v>
      </c>
      <c r="D157" s="30"/>
      <c r="E157" t="s">
        <v>205</v>
      </c>
      <c r="F157" s="37" t="s">
        <v>353</v>
      </c>
      <c r="G157" s="31"/>
      <c r="H157" s="32"/>
      <c r="I157" s="33">
        <f t="shared" si="27"/>
        <v>46191.257969806778</v>
      </c>
      <c r="J157" s="34" t="str">
        <f t="shared" si="33"/>
        <v/>
      </c>
      <c r="K157" s="23">
        <f t="shared" si="28"/>
        <v>23</v>
      </c>
      <c r="L157" s="23">
        <v>1</v>
      </c>
      <c r="M157" s="23">
        <f t="shared" si="32"/>
        <v>759.0100000000001</v>
      </c>
      <c r="N157" s="24">
        <f t="shared" si="29"/>
        <v>46191.257969806778</v>
      </c>
      <c r="O157" s="24">
        <f t="shared" si="30"/>
        <v>46191.257969806778</v>
      </c>
      <c r="P157" s="24">
        <f t="shared" si="31"/>
        <v>46191.257969806778</v>
      </c>
      <c r="Q157" s="24"/>
    </row>
    <row r="158" spans="1:17" ht="14.25" customHeight="1" x14ac:dyDescent="0.25">
      <c r="A158" s="28" t="str">
        <f t="shared" si="26"/>
        <v/>
      </c>
      <c r="B158" s="3">
        <f t="shared" si="23"/>
        <v>762.46000000000015</v>
      </c>
      <c r="C158" s="29">
        <v>3.45</v>
      </c>
      <c r="D158" s="30"/>
      <c r="E158" t="s">
        <v>206</v>
      </c>
      <c r="F158" s="37" t="s">
        <v>353</v>
      </c>
      <c r="G158" s="31"/>
      <c r="H158" s="32"/>
      <c r="I158" s="33">
        <f t="shared" si="27"/>
        <v>46191.264219806777</v>
      </c>
      <c r="J158" s="34" t="str">
        <f t="shared" si="33"/>
        <v/>
      </c>
      <c r="K158" s="23">
        <f t="shared" si="28"/>
        <v>23</v>
      </c>
      <c r="L158" s="23"/>
      <c r="M158" s="23">
        <f t="shared" si="32"/>
        <v>762.46000000000015</v>
      </c>
      <c r="N158" s="24">
        <f t="shared" si="29"/>
        <v>46191.264219806777</v>
      </c>
      <c r="O158" s="24">
        <f t="shared" si="30"/>
        <v>46191.264219806777</v>
      </c>
      <c r="P158" s="24">
        <f t="shared" si="31"/>
        <v>46191.264219806777</v>
      </c>
      <c r="Q158" s="24"/>
    </row>
    <row r="159" spans="1:17" ht="14.25" customHeight="1" x14ac:dyDescent="0.25">
      <c r="A159" s="28" t="str">
        <f t="shared" si="26"/>
        <v/>
      </c>
      <c r="B159" s="3">
        <f t="shared" si="23"/>
        <v>765.20000000000016</v>
      </c>
      <c r="C159" s="29">
        <v>2.74</v>
      </c>
      <c r="D159" s="30"/>
      <c r="E159" t="s">
        <v>207</v>
      </c>
      <c r="F159" s="37" t="s">
        <v>353</v>
      </c>
      <c r="G159" s="31"/>
      <c r="H159" s="32"/>
      <c r="I159" s="33">
        <f t="shared" ref="I159:I207" si="34">IF($C159="","",$N159)</f>
        <v>46191.269183574892</v>
      </c>
      <c r="J159" s="34" t="str">
        <f t="shared" si="33"/>
        <v/>
      </c>
      <c r="K159" s="23">
        <f t="shared" si="28"/>
        <v>23</v>
      </c>
      <c r="L159" s="23">
        <v>1</v>
      </c>
      <c r="M159" s="23">
        <f t="shared" si="32"/>
        <v>765.20000000000016</v>
      </c>
      <c r="N159" s="24">
        <f t="shared" si="29"/>
        <v>46191.269183574892</v>
      </c>
      <c r="O159" s="24">
        <f t="shared" si="30"/>
        <v>46191.269183574892</v>
      </c>
      <c r="P159" s="24">
        <f t="shared" si="31"/>
        <v>46191.269183574892</v>
      </c>
      <c r="Q159" s="24"/>
    </row>
    <row r="160" spans="1:17" ht="14.25" customHeight="1" x14ac:dyDescent="0.25">
      <c r="A160" s="28" t="str">
        <f t="shared" si="26"/>
        <v/>
      </c>
      <c r="B160" s="3">
        <f t="shared" si="23"/>
        <v>769.7600000000001</v>
      </c>
      <c r="C160" s="29">
        <v>4.5599999999999996</v>
      </c>
      <c r="D160" s="30"/>
      <c r="E160" t="s">
        <v>208</v>
      </c>
      <c r="F160" s="37" t="s">
        <v>353</v>
      </c>
      <c r="G160" s="31"/>
      <c r="H160" s="32"/>
      <c r="I160" s="33">
        <f t="shared" si="34"/>
        <v>46191.277444444459</v>
      </c>
      <c r="J160" s="34" t="str">
        <f t="shared" si="33"/>
        <v/>
      </c>
      <c r="K160" s="23">
        <f t="shared" si="28"/>
        <v>23</v>
      </c>
      <c r="L160" s="23"/>
      <c r="M160" s="23">
        <f t="shared" si="32"/>
        <v>769.7600000000001</v>
      </c>
      <c r="N160" s="24">
        <f t="shared" si="29"/>
        <v>46191.277444444459</v>
      </c>
      <c r="O160" s="24">
        <f t="shared" si="30"/>
        <v>46191.277444444459</v>
      </c>
      <c r="P160" s="24">
        <f t="shared" si="31"/>
        <v>46191.277444444459</v>
      </c>
      <c r="Q160" s="24"/>
    </row>
    <row r="161" spans="1:17" ht="14.25" customHeight="1" x14ac:dyDescent="0.25">
      <c r="A161" s="28" t="str">
        <f t="shared" si="26"/>
        <v/>
      </c>
      <c r="B161" s="3">
        <f t="shared" si="23"/>
        <v>771.86000000000013</v>
      </c>
      <c r="C161" s="29">
        <v>2.1</v>
      </c>
      <c r="D161" s="30"/>
      <c r="E161" t="s">
        <v>209</v>
      </c>
      <c r="F161" s="37" t="s">
        <v>354</v>
      </c>
      <c r="G161" s="31"/>
      <c r="H161" s="32"/>
      <c r="I161" s="33">
        <f t="shared" si="34"/>
        <v>46191.281248792286</v>
      </c>
      <c r="J161" s="34" t="str">
        <f t="shared" si="33"/>
        <v/>
      </c>
      <c r="K161" s="23">
        <f t="shared" si="28"/>
        <v>23</v>
      </c>
      <c r="L161" s="23">
        <v>1</v>
      </c>
      <c r="M161" s="23">
        <f t="shared" si="32"/>
        <v>771.86000000000013</v>
      </c>
      <c r="N161" s="24">
        <f t="shared" si="29"/>
        <v>46191.281248792286</v>
      </c>
      <c r="O161" s="24">
        <f t="shared" si="30"/>
        <v>46191.281248792286</v>
      </c>
      <c r="P161" s="24">
        <f t="shared" si="31"/>
        <v>46191.281248792286</v>
      </c>
      <c r="Q161" s="24"/>
    </row>
    <row r="162" spans="1:17" ht="14.25" customHeight="1" x14ac:dyDescent="0.25">
      <c r="A162" s="28" t="str">
        <f t="shared" si="26"/>
        <v/>
      </c>
      <c r="B162" s="3">
        <f t="shared" si="23"/>
        <v>774.71000000000015</v>
      </c>
      <c r="C162" s="29">
        <v>2.85</v>
      </c>
      <c r="D162" s="30"/>
      <c r="E162" t="s">
        <v>210</v>
      </c>
      <c r="F162" s="37" t="s">
        <v>355</v>
      </c>
      <c r="G162" s="31"/>
      <c r="H162" s="32"/>
      <c r="I162" s="33">
        <f t="shared" si="34"/>
        <v>46191.286411835761</v>
      </c>
      <c r="J162" s="34" t="str">
        <f t="shared" si="33"/>
        <v/>
      </c>
      <c r="K162" s="23">
        <f t="shared" si="28"/>
        <v>23</v>
      </c>
      <c r="L162" s="23"/>
      <c r="M162" s="23">
        <f t="shared" si="32"/>
        <v>774.71000000000015</v>
      </c>
      <c r="N162" s="24">
        <f t="shared" si="29"/>
        <v>46191.286411835761</v>
      </c>
      <c r="O162" s="24">
        <f t="shared" si="30"/>
        <v>46191.286411835761</v>
      </c>
      <c r="P162" s="24">
        <f t="shared" si="31"/>
        <v>46191.286411835761</v>
      </c>
      <c r="Q162" s="24"/>
    </row>
    <row r="163" spans="1:17" ht="14.25" customHeight="1" x14ac:dyDescent="0.25">
      <c r="A163" s="28" t="str">
        <f t="shared" si="26"/>
        <v/>
      </c>
      <c r="B163" s="3">
        <f t="shared" si="23"/>
        <v>779.74000000000012</v>
      </c>
      <c r="C163" s="29">
        <v>5.03</v>
      </c>
      <c r="D163" s="30"/>
      <c r="E163" t="s">
        <v>211</v>
      </c>
      <c r="F163" s="37" t="s">
        <v>356</v>
      </c>
      <c r="G163" s="31"/>
      <c r="H163" s="32"/>
      <c r="I163" s="33">
        <f t="shared" si="34"/>
        <v>46191.295524154601</v>
      </c>
      <c r="J163" s="34" t="str">
        <f t="shared" si="33"/>
        <v/>
      </c>
      <c r="K163" s="23">
        <f t="shared" si="28"/>
        <v>23</v>
      </c>
      <c r="L163" s="23">
        <v>1</v>
      </c>
      <c r="M163" s="23">
        <f t="shared" si="32"/>
        <v>779.74000000000012</v>
      </c>
      <c r="N163" s="24">
        <f t="shared" si="29"/>
        <v>46191.295524154601</v>
      </c>
      <c r="O163" s="24">
        <f t="shared" si="30"/>
        <v>46191.295524154601</v>
      </c>
      <c r="P163" s="24">
        <f t="shared" si="31"/>
        <v>46191.295524154601</v>
      </c>
      <c r="Q163" s="24"/>
    </row>
    <row r="164" spans="1:17" ht="14.25" customHeight="1" x14ac:dyDescent="0.25">
      <c r="A164" s="28" t="str">
        <f t="shared" si="26"/>
        <v/>
      </c>
      <c r="B164" s="3">
        <f t="shared" si="23"/>
        <v>786.85000000000014</v>
      </c>
      <c r="C164" s="29">
        <v>7.11</v>
      </c>
      <c r="D164" s="30"/>
      <c r="E164" t="s">
        <v>212</v>
      </c>
      <c r="F164" s="37" t="s">
        <v>357</v>
      </c>
      <c r="G164" s="31"/>
      <c r="H164" s="32"/>
      <c r="I164" s="33">
        <f t="shared" si="34"/>
        <v>46191.308404589385</v>
      </c>
      <c r="J164" s="34" t="str">
        <f t="shared" si="33"/>
        <v/>
      </c>
      <c r="K164" s="23">
        <f t="shared" si="28"/>
        <v>23</v>
      </c>
      <c r="L164" s="23"/>
      <c r="M164" s="23">
        <f t="shared" si="32"/>
        <v>786.85000000000014</v>
      </c>
      <c r="N164" s="24">
        <f t="shared" si="29"/>
        <v>46191.308404589385</v>
      </c>
      <c r="O164" s="24">
        <f t="shared" si="30"/>
        <v>46191.308404589385</v>
      </c>
      <c r="P164" s="24">
        <f t="shared" si="31"/>
        <v>46191.308404589385</v>
      </c>
      <c r="Q164" s="24"/>
    </row>
    <row r="165" spans="1:17" ht="14.25" customHeight="1" x14ac:dyDescent="0.25">
      <c r="A165" s="28" t="str">
        <f t="shared" si="26"/>
        <v/>
      </c>
      <c r="B165" s="3">
        <f t="shared" si="23"/>
        <v>789.3900000000001</v>
      </c>
      <c r="C165" s="29">
        <v>2.54</v>
      </c>
      <c r="D165" s="30"/>
      <c r="E165" t="s">
        <v>213</v>
      </c>
      <c r="F165" s="37" t="s">
        <v>358</v>
      </c>
      <c r="G165" s="31"/>
      <c r="H165" s="32"/>
      <c r="I165" s="33">
        <f t="shared" si="34"/>
        <v>46191.313006038661</v>
      </c>
      <c r="J165" s="34" t="str">
        <f t="shared" si="33"/>
        <v/>
      </c>
      <c r="K165" s="23">
        <f t="shared" si="28"/>
        <v>23</v>
      </c>
      <c r="L165" s="23">
        <v>1</v>
      </c>
      <c r="M165" s="23">
        <f t="shared" si="32"/>
        <v>789.3900000000001</v>
      </c>
      <c r="N165" s="24">
        <f t="shared" si="29"/>
        <v>46191.313006038661</v>
      </c>
      <c r="O165" s="24">
        <f t="shared" ref="O165:O189" si="35">$N165+$G165</f>
        <v>46191.313006038661</v>
      </c>
      <c r="P165" s="24">
        <f t="shared" si="31"/>
        <v>46191.313006038661</v>
      </c>
      <c r="Q165" s="24"/>
    </row>
    <row r="166" spans="1:17" ht="14.25" customHeight="1" x14ac:dyDescent="0.25">
      <c r="A166" s="28" t="str">
        <f t="shared" si="26"/>
        <v/>
      </c>
      <c r="B166" s="3">
        <f t="shared" si="23"/>
        <v>795.37000000000012</v>
      </c>
      <c r="C166" s="29">
        <v>5.98</v>
      </c>
      <c r="D166" s="30"/>
      <c r="E166" t="s">
        <v>214</v>
      </c>
      <c r="F166" s="37" t="s">
        <v>289</v>
      </c>
      <c r="G166" s="31"/>
      <c r="H166" s="32"/>
      <c r="I166" s="33">
        <f t="shared" si="34"/>
        <v>46191.323839371995</v>
      </c>
      <c r="J166" s="34" t="str">
        <f t="shared" si="33"/>
        <v/>
      </c>
      <c r="K166" s="23">
        <f t="shared" ref="K166:K190" si="36">IF($H166="",$K165,$H166)</f>
        <v>23</v>
      </c>
      <c r="L166" s="23"/>
      <c r="M166" s="23">
        <f t="shared" ref="M166:M190" si="37">IF($G165&gt;0.5,$C166,$C166+$M165)</f>
        <v>795.37000000000012</v>
      </c>
      <c r="N166" s="24">
        <f t="shared" ref="N166:N190" si="38">$O165+$C166/$K166/24</f>
        <v>46191.323839371995</v>
      </c>
      <c r="O166" s="24">
        <f t="shared" si="35"/>
        <v>46191.323839371995</v>
      </c>
      <c r="P166" s="24">
        <f t="shared" ref="P166:P190" si="39">IF($C166="",$P165,$N166)</f>
        <v>46191.323839371995</v>
      </c>
      <c r="Q166" s="24"/>
    </row>
    <row r="167" spans="1:17" ht="14.25" customHeight="1" x14ac:dyDescent="0.25">
      <c r="A167" s="28" t="str">
        <f t="shared" si="26"/>
        <v/>
      </c>
      <c r="B167" s="3">
        <f t="shared" si="23"/>
        <v>804.80000000000007</v>
      </c>
      <c r="C167" s="29">
        <v>9.43</v>
      </c>
      <c r="D167" s="30"/>
      <c r="E167" t="s">
        <v>215</v>
      </c>
      <c r="F167" s="37" t="s">
        <v>289</v>
      </c>
      <c r="G167" s="31"/>
      <c r="H167" s="32"/>
      <c r="I167" s="33">
        <f t="shared" si="34"/>
        <v>46191.340922705327</v>
      </c>
      <c r="J167" s="34" t="str">
        <f t="shared" si="33"/>
        <v/>
      </c>
      <c r="K167" s="23">
        <f t="shared" si="36"/>
        <v>23</v>
      </c>
      <c r="L167" s="23">
        <v>1</v>
      </c>
      <c r="M167" s="23">
        <f t="shared" si="37"/>
        <v>804.80000000000007</v>
      </c>
      <c r="N167" s="24">
        <f t="shared" si="38"/>
        <v>46191.340922705327</v>
      </c>
      <c r="O167" s="24">
        <f t="shared" si="35"/>
        <v>46191.340922705327</v>
      </c>
      <c r="P167" s="24">
        <f t="shared" si="39"/>
        <v>46191.340922705327</v>
      </c>
      <c r="Q167" s="24"/>
    </row>
    <row r="168" spans="1:17" ht="14.25" customHeight="1" x14ac:dyDescent="0.25">
      <c r="A168" s="28" t="str">
        <f t="shared" si="26"/>
        <v/>
      </c>
      <c r="B168" s="3">
        <f t="shared" si="23"/>
        <v>812.2700000000001</v>
      </c>
      <c r="C168" s="29">
        <v>7.47</v>
      </c>
      <c r="D168" s="30"/>
      <c r="E168" t="s">
        <v>216</v>
      </c>
      <c r="F168" s="37" t="s">
        <v>359</v>
      </c>
      <c r="G168" s="31"/>
      <c r="H168" s="32"/>
      <c r="I168" s="33">
        <f t="shared" si="34"/>
        <v>46191.354455314024</v>
      </c>
      <c r="J168" s="34" t="str">
        <f t="shared" si="33"/>
        <v/>
      </c>
      <c r="K168" s="23">
        <f t="shared" si="36"/>
        <v>23</v>
      </c>
      <c r="L168" s="23"/>
      <c r="M168" s="23">
        <f t="shared" si="37"/>
        <v>812.2700000000001</v>
      </c>
      <c r="N168" s="24">
        <f t="shared" si="38"/>
        <v>46191.354455314024</v>
      </c>
      <c r="O168" s="24">
        <f t="shared" si="35"/>
        <v>46191.354455314024</v>
      </c>
      <c r="P168" s="24">
        <f t="shared" si="39"/>
        <v>46191.354455314024</v>
      </c>
      <c r="Q168" s="24"/>
    </row>
    <row r="169" spans="1:17" ht="14.25" customHeight="1" x14ac:dyDescent="0.25">
      <c r="A169" s="28" t="str">
        <f t="shared" si="26"/>
        <v/>
      </c>
      <c r="B169" s="3">
        <f t="shared" si="23"/>
        <v>820.36000000000013</v>
      </c>
      <c r="C169" s="29">
        <v>8.09</v>
      </c>
      <c r="D169" s="30"/>
      <c r="E169" t="s">
        <v>217</v>
      </c>
      <c r="F169" s="37" t="s">
        <v>289</v>
      </c>
      <c r="G169" s="31"/>
      <c r="H169" s="32"/>
      <c r="I169" s="33">
        <f t="shared" si="34"/>
        <v>46191.369111111126</v>
      </c>
      <c r="J169" s="34" t="str">
        <f t="shared" si="33"/>
        <v/>
      </c>
      <c r="K169" s="23">
        <f t="shared" si="36"/>
        <v>23</v>
      </c>
      <c r="L169" s="23">
        <v>1</v>
      </c>
      <c r="M169" s="23">
        <f t="shared" si="37"/>
        <v>820.36000000000013</v>
      </c>
      <c r="N169" s="24">
        <f t="shared" si="38"/>
        <v>46191.369111111126</v>
      </c>
      <c r="O169" s="24">
        <f t="shared" si="35"/>
        <v>46191.369111111126</v>
      </c>
      <c r="P169" s="24">
        <f t="shared" si="39"/>
        <v>46191.369111111126</v>
      </c>
      <c r="Q169" s="24"/>
    </row>
    <row r="170" spans="1:17" ht="14.25" customHeight="1" x14ac:dyDescent="0.25">
      <c r="A170" s="28" t="str">
        <f t="shared" si="26"/>
        <v/>
      </c>
      <c r="B170" s="3">
        <f t="shared" si="23"/>
        <v>826.04000000000008</v>
      </c>
      <c r="C170" s="29">
        <v>5.68</v>
      </c>
      <c r="D170" s="30"/>
      <c r="E170" t="s">
        <v>218</v>
      </c>
      <c r="F170" s="37" t="s">
        <v>289</v>
      </c>
      <c r="G170" s="31"/>
      <c r="H170" s="32"/>
      <c r="I170" s="33">
        <f t="shared" si="34"/>
        <v>46191.379400966202</v>
      </c>
      <c r="J170" s="34" t="str">
        <f t="shared" si="33"/>
        <v/>
      </c>
      <c r="K170" s="23">
        <f t="shared" si="36"/>
        <v>23</v>
      </c>
      <c r="L170" s="23"/>
      <c r="M170" s="23">
        <f t="shared" si="37"/>
        <v>826.04000000000008</v>
      </c>
      <c r="N170" s="24">
        <f t="shared" si="38"/>
        <v>46191.379400966202</v>
      </c>
      <c r="O170" s="24">
        <f t="shared" si="35"/>
        <v>46191.379400966202</v>
      </c>
      <c r="P170" s="24">
        <f t="shared" si="39"/>
        <v>46191.379400966202</v>
      </c>
      <c r="Q170" s="24"/>
    </row>
    <row r="171" spans="1:17" ht="14.25" customHeight="1" x14ac:dyDescent="0.25">
      <c r="A171" s="28" t="str">
        <f t="shared" ref="A171:A222" si="40">IF(DAY($P171)&lt;&gt;DAY($P170),$P171,"")</f>
        <v/>
      </c>
      <c r="B171" s="3">
        <f t="shared" si="23"/>
        <v>832.05000000000007</v>
      </c>
      <c r="C171" s="29">
        <v>6.01</v>
      </c>
      <c r="D171" s="30"/>
      <c r="E171" t="s">
        <v>219</v>
      </c>
      <c r="F171" s="37" t="s">
        <v>289</v>
      </c>
      <c r="G171" s="31"/>
      <c r="H171" s="32"/>
      <c r="I171" s="33">
        <f t="shared" si="34"/>
        <v>46191.390288647359</v>
      </c>
      <c r="J171" s="34" t="str">
        <f t="shared" si="33"/>
        <v/>
      </c>
      <c r="K171" s="23">
        <f t="shared" si="36"/>
        <v>23</v>
      </c>
      <c r="L171" s="23">
        <v>1</v>
      </c>
      <c r="M171" s="23">
        <f t="shared" si="37"/>
        <v>832.05000000000007</v>
      </c>
      <c r="N171" s="24">
        <f t="shared" si="38"/>
        <v>46191.390288647359</v>
      </c>
      <c r="O171" s="24">
        <f t="shared" si="35"/>
        <v>46191.390288647359</v>
      </c>
      <c r="P171" s="24">
        <f t="shared" si="39"/>
        <v>46191.390288647359</v>
      </c>
      <c r="Q171" s="24"/>
    </row>
    <row r="172" spans="1:17" ht="14.25" customHeight="1" x14ac:dyDescent="0.25">
      <c r="A172" s="28" t="str">
        <f t="shared" si="40"/>
        <v/>
      </c>
      <c r="B172" s="3">
        <f t="shared" si="23"/>
        <v>836.36</v>
      </c>
      <c r="C172" s="29">
        <v>4.3099999999999996</v>
      </c>
      <c r="D172" s="30"/>
      <c r="E172" t="s">
        <v>220</v>
      </c>
      <c r="F172" s="37" t="s">
        <v>289</v>
      </c>
      <c r="G172" s="31"/>
      <c r="H172" s="32"/>
      <c r="I172" s="33">
        <f t="shared" si="34"/>
        <v>46191.398096618374</v>
      </c>
      <c r="J172" s="34" t="str">
        <f t="shared" si="33"/>
        <v/>
      </c>
      <c r="K172" s="23">
        <f t="shared" si="36"/>
        <v>23</v>
      </c>
      <c r="L172" s="23"/>
      <c r="M172" s="23">
        <f t="shared" si="37"/>
        <v>836.36</v>
      </c>
      <c r="N172" s="24">
        <f t="shared" si="38"/>
        <v>46191.398096618374</v>
      </c>
      <c r="O172" s="24">
        <f t="shared" si="35"/>
        <v>46191.398096618374</v>
      </c>
      <c r="P172" s="24">
        <f t="shared" si="39"/>
        <v>46191.398096618374</v>
      </c>
      <c r="Q172" s="24"/>
    </row>
    <row r="173" spans="1:17" ht="14.25" customHeight="1" x14ac:dyDescent="0.25">
      <c r="A173" s="28" t="str">
        <f t="shared" si="40"/>
        <v/>
      </c>
      <c r="B173" s="3">
        <f t="shared" si="23"/>
        <v>839.48</v>
      </c>
      <c r="C173" s="29">
        <v>3.12</v>
      </c>
      <c r="D173" s="30" t="s">
        <v>19</v>
      </c>
      <c r="E173" t="s">
        <v>221</v>
      </c>
      <c r="F173" s="37" t="s">
        <v>289</v>
      </c>
      <c r="G173" s="31">
        <v>2.0833333333333332E-2</v>
      </c>
      <c r="H173" s="32"/>
      <c r="I173" s="33">
        <f t="shared" si="34"/>
        <v>46191.403748792283</v>
      </c>
      <c r="J173" s="34">
        <f t="shared" si="33"/>
        <v>46191.424582125619</v>
      </c>
      <c r="K173" s="23">
        <f t="shared" si="36"/>
        <v>23</v>
      </c>
      <c r="L173" s="23">
        <v>1</v>
      </c>
      <c r="M173" s="23">
        <f t="shared" si="37"/>
        <v>839.48</v>
      </c>
      <c r="N173" s="24">
        <f t="shared" si="38"/>
        <v>46191.403748792283</v>
      </c>
      <c r="O173" s="24">
        <f t="shared" si="35"/>
        <v>46191.424582125619</v>
      </c>
      <c r="P173" s="24">
        <f t="shared" si="39"/>
        <v>46191.403748792283</v>
      </c>
      <c r="Q173" s="24"/>
    </row>
    <row r="174" spans="1:17" ht="14.25" customHeight="1" x14ac:dyDescent="0.25">
      <c r="A174" s="28" t="str">
        <f t="shared" si="40"/>
        <v/>
      </c>
      <c r="B174" s="3">
        <f t="shared" si="23"/>
        <v>842.71</v>
      </c>
      <c r="C174" s="29">
        <v>3.23</v>
      </c>
      <c r="D174" s="30"/>
      <c r="E174" t="s">
        <v>222</v>
      </c>
      <c r="F174" s="37" t="s">
        <v>289</v>
      </c>
      <c r="G174" s="31"/>
      <c r="H174" s="32"/>
      <c r="I174" s="33">
        <f t="shared" si="34"/>
        <v>46191.430433574897</v>
      </c>
      <c r="J174" s="34" t="str">
        <f t="shared" si="33"/>
        <v/>
      </c>
      <c r="K174" s="23">
        <f t="shared" si="36"/>
        <v>23</v>
      </c>
      <c r="L174" s="23"/>
      <c r="M174" s="23">
        <f t="shared" si="37"/>
        <v>842.71</v>
      </c>
      <c r="N174" s="24">
        <f t="shared" si="38"/>
        <v>46191.430433574897</v>
      </c>
      <c r="O174" s="24">
        <f t="shared" si="35"/>
        <v>46191.430433574897</v>
      </c>
      <c r="P174" s="24">
        <f t="shared" si="39"/>
        <v>46191.430433574897</v>
      </c>
      <c r="Q174" s="24"/>
    </row>
    <row r="175" spans="1:17" ht="14.25" customHeight="1" x14ac:dyDescent="0.25">
      <c r="A175" s="28" t="str">
        <f t="shared" si="40"/>
        <v/>
      </c>
      <c r="B175" s="3">
        <f t="shared" si="23"/>
        <v>846.26</v>
      </c>
      <c r="C175" s="29">
        <v>3.55</v>
      </c>
      <c r="D175" s="30"/>
      <c r="E175" t="s">
        <v>223</v>
      </c>
      <c r="F175" s="37" t="s">
        <v>360</v>
      </c>
      <c r="G175" s="31"/>
      <c r="H175" s="32"/>
      <c r="I175" s="33">
        <f t="shared" si="34"/>
        <v>46191.436864734314</v>
      </c>
      <c r="J175" s="34" t="str">
        <f t="shared" si="33"/>
        <v/>
      </c>
      <c r="K175" s="23">
        <f t="shared" si="36"/>
        <v>23</v>
      </c>
      <c r="L175" s="23">
        <v>1</v>
      </c>
      <c r="M175" s="23">
        <f t="shared" si="37"/>
        <v>846.26</v>
      </c>
      <c r="N175" s="24">
        <f t="shared" si="38"/>
        <v>46191.436864734314</v>
      </c>
      <c r="O175" s="24">
        <f t="shared" si="35"/>
        <v>46191.436864734314</v>
      </c>
      <c r="P175" s="24">
        <f t="shared" si="39"/>
        <v>46191.436864734314</v>
      </c>
      <c r="Q175" s="24"/>
    </row>
    <row r="176" spans="1:17" ht="14.25" customHeight="1" x14ac:dyDescent="0.25">
      <c r="A176" s="28" t="str">
        <f t="shared" si="40"/>
        <v/>
      </c>
      <c r="B176" s="3">
        <f t="shared" si="23"/>
        <v>849.58</v>
      </c>
      <c r="C176" s="29">
        <v>3.32</v>
      </c>
      <c r="D176" s="30"/>
      <c r="E176" t="s">
        <v>224</v>
      </c>
      <c r="F176" s="37" t="s">
        <v>361</v>
      </c>
      <c r="G176" s="31"/>
      <c r="H176" s="32"/>
      <c r="I176" s="33">
        <f t="shared" si="34"/>
        <v>46191.44287922707</v>
      </c>
      <c r="J176" s="34" t="str">
        <f t="shared" si="33"/>
        <v/>
      </c>
      <c r="K176" s="23">
        <f t="shared" si="36"/>
        <v>23</v>
      </c>
      <c r="L176" s="23"/>
      <c r="M176" s="23">
        <f t="shared" si="37"/>
        <v>849.58</v>
      </c>
      <c r="N176" s="24">
        <f t="shared" si="38"/>
        <v>46191.44287922707</v>
      </c>
      <c r="O176" s="24">
        <f t="shared" si="35"/>
        <v>46191.44287922707</v>
      </c>
      <c r="P176" s="24">
        <f t="shared" si="39"/>
        <v>46191.44287922707</v>
      </c>
      <c r="Q176" s="24"/>
    </row>
    <row r="177" spans="1:17" ht="14.25" customHeight="1" x14ac:dyDescent="0.25">
      <c r="A177" s="28" t="str">
        <f t="shared" si="40"/>
        <v/>
      </c>
      <c r="B177" s="3">
        <f t="shared" si="23"/>
        <v>855.34</v>
      </c>
      <c r="C177" s="29">
        <v>5.76</v>
      </c>
      <c r="D177" s="30"/>
      <c r="E177" t="s">
        <v>225</v>
      </c>
      <c r="F177" s="37" t="s">
        <v>362</v>
      </c>
      <c r="G177" s="31"/>
      <c r="H177" s="32"/>
      <c r="I177" s="33">
        <f t="shared" si="34"/>
        <v>46191.453314009676</v>
      </c>
      <c r="J177" s="34" t="str">
        <f t="shared" si="33"/>
        <v/>
      </c>
      <c r="K177" s="23">
        <f t="shared" si="36"/>
        <v>23</v>
      </c>
      <c r="L177" s="23">
        <v>1</v>
      </c>
      <c r="M177" s="23">
        <f t="shared" si="37"/>
        <v>855.34</v>
      </c>
      <c r="N177" s="24">
        <f t="shared" si="38"/>
        <v>46191.453314009676</v>
      </c>
      <c r="O177" s="24">
        <f t="shared" si="35"/>
        <v>46191.453314009676</v>
      </c>
      <c r="P177" s="24">
        <f t="shared" si="39"/>
        <v>46191.453314009676</v>
      </c>
      <c r="Q177" s="24"/>
    </row>
    <row r="178" spans="1:17" ht="14.25" customHeight="1" x14ac:dyDescent="0.25">
      <c r="A178" s="28" t="str">
        <f t="shared" si="40"/>
        <v/>
      </c>
      <c r="B178" s="3">
        <f t="shared" si="23"/>
        <v>857.16000000000008</v>
      </c>
      <c r="C178" s="29">
        <v>1.82</v>
      </c>
      <c r="D178" s="30"/>
      <c r="E178" t="s">
        <v>226</v>
      </c>
      <c r="F178" s="37" t="s">
        <v>363</v>
      </c>
      <c r="G178" s="31"/>
      <c r="H178" s="32"/>
      <c r="I178" s="33">
        <f t="shared" si="34"/>
        <v>46191.456611111127</v>
      </c>
      <c r="J178" s="34" t="str">
        <f t="shared" si="33"/>
        <v/>
      </c>
      <c r="K178" s="23">
        <f t="shared" si="36"/>
        <v>23</v>
      </c>
      <c r="L178" s="23"/>
      <c r="M178" s="23">
        <f t="shared" si="37"/>
        <v>857.16000000000008</v>
      </c>
      <c r="N178" s="24">
        <f t="shared" si="38"/>
        <v>46191.456611111127</v>
      </c>
      <c r="O178" s="24">
        <f t="shared" si="35"/>
        <v>46191.456611111127</v>
      </c>
      <c r="P178" s="24">
        <f t="shared" si="39"/>
        <v>46191.456611111127</v>
      </c>
      <c r="Q178" s="24"/>
    </row>
    <row r="179" spans="1:17" ht="14.25" customHeight="1" x14ac:dyDescent="0.25">
      <c r="A179" s="28" t="str">
        <f t="shared" si="40"/>
        <v/>
      </c>
      <c r="B179" s="3">
        <f t="shared" si="23"/>
        <v>861.12000000000012</v>
      </c>
      <c r="C179" s="29">
        <v>3.96</v>
      </c>
      <c r="D179" s="30"/>
      <c r="E179" t="s">
        <v>227</v>
      </c>
      <c r="F179" s="37" t="s">
        <v>364</v>
      </c>
      <c r="G179" s="31"/>
      <c r="H179" s="32"/>
      <c r="I179" s="33">
        <f t="shared" si="34"/>
        <v>46191.463785024171</v>
      </c>
      <c r="J179" s="34" t="str">
        <f t="shared" si="33"/>
        <v/>
      </c>
      <c r="K179" s="23">
        <f t="shared" si="36"/>
        <v>23</v>
      </c>
      <c r="L179" s="23">
        <v>1</v>
      </c>
      <c r="M179" s="23">
        <f t="shared" si="37"/>
        <v>861.12000000000012</v>
      </c>
      <c r="N179" s="24">
        <f t="shared" si="38"/>
        <v>46191.463785024171</v>
      </c>
      <c r="O179" s="24">
        <f t="shared" si="35"/>
        <v>46191.463785024171</v>
      </c>
      <c r="P179" s="24">
        <f t="shared" si="39"/>
        <v>46191.463785024171</v>
      </c>
      <c r="Q179" s="24"/>
    </row>
    <row r="180" spans="1:17" ht="14.25" customHeight="1" x14ac:dyDescent="0.25">
      <c r="A180" s="28" t="str">
        <f t="shared" si="40"/>
        <v/>
      </c>
      <c r="B180" s="3">
        <f t="shared" si="23"/>
        <v>864.35000000000014</v>
      </c>
      <c r="C180" s="29">
        <v>3.23</v>
      </c>
      <c r="D180" s="30"/>
      <c r="E180" t="s">
        <v>228</v>
      </c>
      <c r="F180" s="37" t="s">
        <v>364</v>
      </c>
      <c r="G180" s="31"/>
      <c r="H180" s="32"/>
      <c r="I180" s="33">
        <f t="shared" si="34"/>
        <v>46191.469636473448</v>
      </c>
      <c r="J180" s="34" t="str">
        <f t="shared" si="33"/>
        <v/>
      </c>
      <c r="K180" s="23">
        <f t="shared" si="36"/>
        <v>23</v>
      </c>
      <c r="L180" s="23"/>
      <c r="M180" s="23">
        <f t="shared" si="37"/>
        <v>864.35000000000014</v>
      </c>
      <c r="N180" s="24">
        <f t="shared" si="38"/>
        <v>46191.469636473448</v>
      </c>
      <c r="O180" s="24">
        <f t="shared" si="35"/>
        <v>46191.469636473448</v>
      </c>
      <c r="P180" s="24">
        <f t="shared" si="39"/>
        <v>46191.469636473448</v>
      </c>
      <c r="Q180" s="24"/>
    </row>
    <row r="181" spans="1:17" ht="14.25" customHeight="1" x14ac:dyDescent="0.25">
      <c r="A181" s="28" t="str">
        <f t="shared" si="40"/>
        <v/>
      </c>
      <c r="B181" s="3">
        <f t="shared" si="23"/>
        <v>868.30000000000018</v>
      </c>
      <c r="C181" s="29">
        <v>3.95</v>
      </c>
      <c r="D181" s="30"/>
      <c r="E181" t="s">
        <v>229</v>
      </c>
      <c r="F181" s="37" t="s">
        <v>364</v>
      </c>
      <c r="G181" s="31"/>
      <c r="H181" s="32"/>
      <c r="I181" s="33">
        <f t="shared" si="34"/>
        <v>46191.476792270551</v>
      </c>
      <c r="J181" s="34" t="str">
        <f t="shared" si="33"/>
        <v/>
      </c>
      <c r="K181" s="23">
        <f t="shared" si="36"/>
        <v>23</v>
      </c>
      <c r="L181" s="23">
        <v>1</v>
      </c>
      <c r="M181" s="23">
        <f t="shared" si="37"/>
        <v>868.30000000000018</v>
      </c>
      <c r="N181" s="24">
        <f t="shared" si="38"/>
        <v>46191.476792270551</v>
      </c>
      <c r="O181" s="24">
        <f t="shared" si="35"/>
        <v>46191.476792270551</v>
      </c>
      <c r="P181" s="24">
        <f t="shared" si="39"/>
        <v>46191.476792270551</v>
      </c>
      <c r="Q181" s="24"/>
    </row>
    <row r="182" spans="1:17" ht="14.25" customHeight="1" x14ac:dyDescent="0.25">
      <c r="A182" s="28" t="str">
        <f t="shared" si="40"/>
        <v/>
      </c>
      <c r="B182" s="3">
        <f t="shared" si="23"/>
        <v>874.00000000000023</v>
      </c>
      <c r="C182" s="29">
        <v>5.7</v>
      </c>
      <c r="D182" s="30"/>
      <c r="E182" t="s">
        <v>230</v>
      </c>
      <c r="F182" s="37" t="s">
        <v>364</v>
      </c>
      <c r="G182" s="31"/>
      <c r="H182" s="32"/>
      <c r="I182" s="33">
        <f t="shared" si="34"/>
        <v>46191.487118357509</v>
      </c>
      <c r="J182" s="34" t="str">
        <f t="shared" si="33"/>
        <v/>
      </c>
      <c r="K182" s="23">
        <f t="shared" si="36"/>
        <v>23</v>
      </c>
      <c r="L182" s="23"/>
      <c r="M182" s="23">
        <f t="shared" si="37"/>
        <v>874.00000000000023</v>
      </c>
      <c r="N182" s="24">
        <f t="shared" si="38"/>
        <v>46191.487118357509</v>
      </c>
      <c r="O182" s="24">
        <f t="shared" si="35"/>
        <v>46191.487118357509</v>
      </c>
      <c r="P182" s="24">
        <f t="shared" si="39"/>
        <v>46191.487118357509</v>
      </c>
      <c r="Q182" s="24"/>
    </row>
    <row r="183" spans="1:17" ht="14.25" customHeight="1" x14ac:dyDescent="0.25">
      <c r="A183" s="28" t="str">
        <f t="shared" si="40"/>
        <v/>
      </c>
      <c r="B183" s="3">
        <f t="shared" si="23"/>
        <v>876.34000000000026</v>
      </c>
      <c r="C183" s="29">
        <v>2.34</v>
      </c>
      <c r="D183" s="30"/>
      <c r="E183" t="s">
        <v>231</v>
      </c>
      <c r="F183" s="37" t="s">
        <v>364</v>
      </c>
      <c r="G183" s="31"/>
      <c r="H183" s="32"/>
      <c r="I183" s="33">
        <f t="shared" si="34"/>
        <v>46191.491357487947</v>
      </c>
      <c r="J183" s="34" t="str">
        <f t="shared" si="33"/>
        <v/>
      </c>
      <c r="K183" s="23">
        <f t="shared" si="36"/>
        <v>23</v>
      </c>
      <c r="L183" s="23">
        <v>1</v>
      </c>
      <c r="M183" s="23">
        <f t="shared" si="37"/>
        <v>876.34000000000026</v>
      </c>
      <c r="N183" s="24">
        <f t="shared" si="38"/>
        <v>46191.491357487947</v>
      </c>
      <c r="O183" s="24">
        <f t="shared" si="35"/>
        <v>46191.491357487947</v>
      </c>
      <c r="P183" s="24">
        <f t="shared" si="39"/>
        <v>46191.491357487947</v>
      </c>
      <c r="Q183" s="24"/>
    </row>
    <row r="184" spans="1:17" ht="14.25" customHeight="1" x14ac:dyDescent="0.25">
      <c r="A184" s="28" t="str">
        <f t="shared" si="40"/>
        <v/>
      </c>
      <c r="B184" s="3">
        <f t="shared" si="23"/>
        <v>880.39000000000021</v>
      </c>
      <c r="C184" s="29">
        <v>4.05</v>
      </c>
      <c r="D184" s="30"/>
      <c r="E184" t="s">
        <v>232</v>
      </c>
      <c r="F184" s="37" t="s">
        <v>365</v>
      </c>
      <c r="G184" s="31"/>
      <c r="H184" s="32"/>
      <c r="I184" s="33">
        <f t="shared" si="34"/>
        <v>46191.498694444468</v>
      </c>
      <c r="J184" s="34" t="str">
        <f t="shared" si="33"/>
        <v/>
      </c>
      <c r="K184" s="23">
        <f t="shared" si="36"/>
        <v>23</v>
      </c>
      <c r="L184" s="23"/>
      <c r="M184" s="23">
        <f t="shared" si="37"/>
        <v>880.39000000000021</v>
      </c>
      <c r="N184" s="24">
        <f t="shared" si="38"/>
        <v>46191.498694444468</v>
      </c>
      <c r="O184" s="24">
        <f t="shared" si="35"/>
        <v>46191.498694444468</v>
      </c>
      <c r="P184" s="24">
        <f t="shared" si="39"/>
        <v>46191.498694444468</v>
      </c>
      <c r="Q184" s="24"/>
    </row>
    <row r="185" spans="1:17" ht="14.25" customHeight="1" x14ac:dyDescent="0.25">
      <c r="A185" s="28" t="str">
        <f t="shared" si="40"/>
        <v/>
      </c>
      <c r="B185" s="3">
        <f t="shared" si="23"/>
        <v>885.54000000000019</v>
      </c>
      <c r="C185" s="29">
        <v>5.15</v>
      </c>
      <c r="D185" s="30"/>
      <c r="E185" t="s">
        <v>233</v>
      </c>
      <c r="F185" s="37" t="s">
        <v>366</v>
      </c>
      <c r="G185" s="31"/>
      <c r="H185" s="32"/>
      <c r="I185" s="33">
        <f t="shared" si="34"/>
        <v>46191.508024154617</v>
      </c>
      <c r="J185" s="34" t="str">
        <f t="shared" si="33"/>
        <v/>
      </c>
      <c r="K185" s="23">
        <f t="shared" si="36"/>
        <v>23</v>
      </c>
      <c r="L185" s="23">
        <v>1</v>
      </c>
      <c r="M185" s="23">
        <f t="shared" si="37"/>
        <v>885.54000000000019</v>
      </c>
      <c r="N185" s="24">
        <f t="shared" si="38"/>
        <v>46191.508024154617</v>
      </c>
      <c r="O185" s="24">
        <f t="shared" si="35"/>
        <v>46191.508024154617</v>
      </c>
      <c r="P185" s="24">
        <f t="shared" si="39"/>
        <v>46191.508024154617</v>
      </c>
      <c r="Q185" s="24"/>
    </row>
    <row r="186" spans="1:17" ht="14.25" customHeight="1" x14ac:dyDescent="0.25">
      <c r="A186" s="28" t="str">
        <f t="shared" si="40"/>
        <v/>
      </c>
      <c r="B186" s="3">
        <f t="shared" si="23"/>
        <v>890.08000000000015</v>
      </c>
      <c r="C186" s="29">
        <v>4.54</v>
      </c>
      <c r="D186" s="30"/>
      <c r="E186" t="s">
        <v>234</v>
      </c>
      <c r="F186" s="37" t="s">
        <v>367</v>
      </c>
      <c r="G186" s="31"/>
      <c r="H186" s="32"/>
      <c r="I186" s="33">
        <f t="shared" si="34"/>
        <v>46191.516248792301</v>
      </c>
      <c r="J186" s="34" t="str">
        <f t="shared" si="33"/>
        <v/>
      </c>
      <c r="K186" s="23">
        <f t="shared" si="36"/>
        <v>23</v>
      </c>
      <c r="L186" s="23"/>
      <c r="M186" s="23">
        <f t="shared" si="37"/>
        <v>890.08000000000015</v>
      </c>
      <c r="N186" s="24">
        <f t="shared" si="38"/>
        <v>46191.516248792301</v>
      </c>
      <c r="O186" s="24">
        <f t="shared" si="35"/>
        <v>46191.516248792301</v>
      </c>
      <c r="P186" s="24">
        <f t="shared" si="39"/>
        <v>46191.516248792301</v>
      </c>
      <c r="Q186" s="24"/>
    </row>
    <row r="187" spans="1:17" ht="14.25" customHeight="1" x14ac:dyDescent="0.25">
      <c r="A187" s="28" t="str">
        <f t="shared" si="40"/>
        <v/>
      </c>
      <c r="B187" s="3">
        <f t="shared" si="23"/>
        <v>895.54000000000019</v>
      </c>
      <c r="C187" s="29">
        <v>5.46</v>
      </c>
      <c r="D187" s="30"/>
      <c r="E187" t="s">
        <v>235</v>
      </c>
      <c r="F187" s="37" t="s">
        <v>368</v>
      </c>
      <c r="G187" s="31"/>
      <c r="H187" s="32"/>
      <c r="I187" s="33">
        <f t="shared" si="34"/>
        <v>46191.526140096648</v>
      </c>
      <c r="J187" s="34" t="str">
        <f t="shared" si="33"/>
        <v/>
      </c>
      <c r="K187" s="23">
        <f t="shared" si="36"/>
        <v>23</v>
      </c>
      <c r="L187" s="23">
        <v>1</v>
      </c>
      <c r="M187" s="23">
        <f t="shared" si="37"/>
        <v>895.54000000000019</v>
      </c>
      <c r="N187" s="24">
        <f t="shared" si="38"/>
        <v>46191.526140096648</v>
      </c>
      <c r="O187" s="24">
        <f t="shared" si="35"/>
        <v>46191.526140096648</v>
      </c>
      <c r="P187" s="24">
        <f t="shared" si="39"/>
        <v>46191.526140096648</v>
      </c>
      <c r="Q187" s="24"/>
    </row>
    <row r="188" spans="1:17" ht="14.25" customHeight="1" x14ac:dyDescent="0.25">
      <c r="A188" s="28" t="str">
        <f t="shared" si="40"/>
        <v/>
      </c>
      <c r="B188" s="3">
        <f t="shared" si="23"/>
        <v>903.35000000000014</v>
      </c>
      <c r="C188" s="29">
        <v>7.81</v>
      </c>
      <c r="D188" s="30"/>
      <c r="E188" t="s">
        <v>236</v>
      </c>
      <c r="F188" s="37" t="s">
        <v>368</v>
      </c>
      <c r="G188" s="31"/>
      <c r="H188" s="32"/>
      <c r="I188" s="33">
        <f t="shared" si="34"/>
        <v>46191.540288647375</v>
      </c>
      <c r="J188" s="34" t="str">
        <f t="shared" si="33"/>
        <v/>
      </c>
      <c r="K188" s="23">
        <f t="shared" si="36"/>
        <v>23</v>
      </c>
      <c r="L188" s="23"/>
      <c r="M188" s="23">
        <f t="shared" si="37"/>
        <v>903.35000000000014</v>
      </c>
      <c r="N188" s="24">
        <f t="shared" si="38"/>
        <v>46191.540288647375</v>
      </c>
      <c r="O188" s="24">
        <f t="shared" si="35"/>
        <v>46191.540288647375</v>
      </c>
      <c r="P188" s="24">
        <f t="shared" si="39"/>
        <v>46191.540288647375</v>
      </c>
      <c r="Q188" s="24"/>
    </row>
    <row r="189" spans="1:17" ht="14.25" customHeight="1" x14ac:dyDescent="0.25">
      <c r="A189" s="28" t="str">
        <f t="shared" si="40"/>
        <v/>
      </c>
      <c r="B189" s="3">
        <f t="shared" si="23"/>
        <v>905.73000000000013</v>
      </c>
      <c r="C189" s="29">
        <v>2.38</v>
      </c>
      <c r="D189" s="30"/>
      <c r="E189" t="s">
        <v>237</v>
      </c>
      <c r="F189" s="37" t="s">
        <v>368</v>
      </c>
      <c r="G189" s="31"/>
      <c r="H189" s="32"/>
      <c r="I189" s="33">
        <f t="shared" si="34"/>
        <v>46191.544600241577</v>
      </c>
      <c r="J189" s="34" t="str">
        <f t="shared" si="33"/>
        <v/>
      </c>
      <c r="K189" s="23">
        <f t="shared" si="36"/>
        <v>23</v>
      </c>
      <c r="L189" s="23">
        <v>1</v>
      </c>
      <c r="M189" s="23">
        <f t="shared" si="37"/>
        <v>905.73000000000013</v>
      </c>
      <c r="N189" s="24">
        <f t="shared" si="38"/>
        <v>46191.544600241577</v>
      </c>
      <c r="O189" s="24">
        <f t="shared" si="35"/>
        <v>46191.544600241577</v>
      </c>
      <c r="P189" s="24">
        <f t="shared" si="39"/>
        <v>46191.544600241577</v>
      </c>
      <c r="Q189" s="24"/>
    </row>
    <row r="190" spans="1:17" ht="14.25" customHeight="1" x14ac:dyDescent="0.25">
      <c r="A190" s="28" t="str">
        <f t="shared" si="40"/>
        <v/>
      </c>
      <c r="B190" s="3">
        <f t="shared" si="23"/>
        <v>915.72000000000014</v>
      </c>
      <c r="C190" s="29">
        <v>9.99</v>
      </c>
      <c r="D190" s="30"/>
      <c r="E190" t="s">
        <v>238</v>
      </c>
      <c r="F190" s="37" t="s">
        <v>368</v>
      </c>
      <c r="G190" s="31"/>
      <c r="H190" s="32"/>
      <c r="I190" s="33">
        <f t="shared" si="34"/>
        <v>46191.562698067668</v>
      </c>
      <c r="J190" s="34" t="str">
        <f t="shared" si="33"/>
        <v/>
      </c>
      <c r="K190" s="23">
        <f t="shared" si="36"/>
        <v>23</v>
      </c>
      <c r="L190" s="23"/>
      <c r="M190" s="23">
        <f t="shared" si="37"/>
        <v>915.72000000000014</v>
      </c>
      <c r="N190" s="24">
        <f t="shared" si="38"/>
        <v>46191.562698067668</v>
      </c>
      <c r="O190" s="24">
        <f t="shared" ref="O190:O222" si="41">$N190+$G190</f>
        <v>46191.562698067668</v>
      </c>
      <c r="P190" s="24">
        <f t="shared" si="39"/>
        <v>46191.562698067668</v>
      </c>
      <c r="Q190" s="24"/>
    </row>
    <row r="191" spans="1:17" ht="14.25" customHeight="1" x14ac:dyDescent="0.25">
      <c r="A191" s="28" t="str">
        <f t="shared" si="40"/>
        <v/>
      </c>
      <c r="B191" s="3">
        <f t="shared" si="23"/>
        <v>923.85000000000014</v>
      </c>
      <c r="C191" s="29">
        <v>8.1300000000000008</v>
      </c>
      <c r="D191" s="30"/>
      <c r="E191" t="s">
        <v>239</v>
      </c>
      <c r="F191" s="37" t="s">
        <v>368</v>
      </c>
      <c r="G191" s="31"/>
      <c r="H191" s="32"/>
      <c r="I191" s="33">
        <f t="shared" si="34"/>
        <v>46191.577426328535</v>
      </c>
      <c r="J191" s="34" t="str">
        <f t="shared" si="33"/>
        <v/>
      </c>
      <c r="K191" s="23">
        <f t="shared" ref="K191:K222" si="42">IF($H191="",$K190,$H191)</f>
        <v>23</v>
      </c>
      <c r="L191" s="23">
        <v>1</v>
      </c>
      <c r="M191" s="23">
        <f t="shared" ref="M191:M222" si="43">IF($G190&gt;0.5,$C191,$C191+$M190)</f>
        <v>923.85000000000014</v>
      </c>
      <c r="N191" s="24">
        <f t="shared" ref="N191:N222" si="44">$O190+$C191/$K191/24</f>
        <v>46191.577426328535</v>
      </c>
      <c r="O191" s="24">
        <f t="shared" si="41"/>
        <v>46191.577426328535</v>
      </c>
      <c r="P191" s="24">
        <f t="shared" ref="P191:P222" si="45">IF($C191="",$P190,$N191)</f>
        <v>46191.577426328535</v>
      </c>
      <c r="Q191" s="24"/>
    </row>
    <row r="192" spans="1:17" ht="14.25" customHeight="1" x14ac:dyDescent="0.25">
      <c r="A192" s="28" t="str">
        <f t="shared" si="40"/>
        <v/>
      </c>
      <c r="B192" s="3">
        <f t="shared" si="23"/>
        <v>931.00000000000011</v>
      </c>
      <c r="C192" s="29">
        <v>7.15</v>
      </c>
      <c r="D192" s="30"/>
      <c r="E192" t="s">
        <v>240</v>
      </c>
      <c r="F192" s="37" t="s">
        <v>368</v>
      </c>
      <c r="G192" s="31"/>
      <c r="H192" s="32"/>
      <c r="I192" s="33">
        <f t="shared" si="34"/>
        <v>46191.590379227084</v>
      </c>
      <c r="J192" s="34" t="str">
        <f t="shared" si="33"/>
        <v/>
      </c>
      <c r="K192" s="23">
        <f t="shared" si="42"/>
        <v>23</v>
      </c>
      <c r="L192" s="23"/>
      <c r="M192" s="23">
        <f t="shared" si="43"/>
        <v>931.00000000000011</v>
      </c>
      <c r="N192" s="24">
        <f t="shared" si="44"/>
        <v>46191.590379227084</v>
      </c>
      <c r="O192" s="24">
        <f t="shared" si="41"/>
        <v>46191.590379227084</v>
      </c>
      <c r="P192" s="24">
        <f t="shared" si="45"/>
        <v>46191.590379227084</v>
      </c>
      <c r="Q192" s="24"/>
    </row>
    <row r="193" spans="1:17" ht="14.25" customHeight="1" x14ac:dyDescent="0.25">
      <c r="A193" s="28" t="str">
        <f t="shared" si="40"/>
        <v/>
      </c>
      <c r="B193" s="3">
        <f t="shared" si="23"/>
        <v>938.80000000000007</v>
      </c>
      <c r="C193" s="29">
        <v>7.8</v>
      </c>
      <c r="D193" s="30"/>
      <c r="E193" t="s">
        <v>241</v>
      </c>
      <c r="F193" s="37" t="s">
        <v>369</v>
      </c>
      <c r="G193" s="31"/>
      <c r="H193" s="32"/>
      <c r="I193" s="33">
        <f t="shared" si="34"/>
        <v>46191.604509661869</v>
      </c>
      <c r="J193" s="34" t="str">
        <f t="shared" si="33"/>
        <v/>
      </c>
      <c r="K193" s="23">
        <f t="shared" si="42"/>
        <v>23</v>
      </c>
      <c r="L193" s="23">
        <v>1</v>
      </c>
      <c r="M193" s="23">
        <f t="shared" si="43"/>
        <v>938.80000000000007</v>
      </c>
      <c r="N193" s="24">
        <f t="shared" si="44"/>
        <v>46191.604509661869</v>
      </c>
      <c r="O193" s="24">
        <f t="shared" si="41"/>
        <v>46191.604509661869</v>
      </c>
      <c r="P193" s="24">
        <f t="shared" si="45"/>
        <v>46191.604509661869</v>
      </c>
      <c r="Q193" s="24"/>
    </row>
    <row r="194" spans="1:17" ht="14.25" customHeight="1" x14ac:dyDescent="0.25">
      <c r="A194" s="28" t="str">
        <f t="shared" si="40"/>
        <v/>
      </c>
      <c r="B194" s="3">
        <f t="shared" si="23"/>
        <v>946.94</v>
      </c>
      <c r="C194" s="29">
        <v>8.14</v>
      </c>
      <c r="D194" s="30"/>
      <c r="E194" t="s">
        <v>242</v>
      </c>
      <c r="F194" s="37" t="s">
        <v>370</v>
      </c>
      <c r="G194" s="31"/>
      <c r="H194" s="32"/>
      <c r="I194" s="33">
        <f t="shared" si="34"/>
        <v>46191.619256038677</v>
      </c>
      <c r="J194" s="34" t="str">
        <f t="shared" si="33"/>
        <v/>
      </c>
      <c r="K194" s="23">
        <f t="shared" si="42"/>
        <v>23</v>
      </c>
      <c r="L194" s="23"/>
      <c r="M194" s="23">
        <f t="shared" si="43"/>
        <v>946.94</v>
      </c>
      <c r="N194" s="24">
        <f t="shared" si="44"/>
        <v>46191.619256038677</v>
      </c>
      <c r="O194" s="24">
        <f t="shared" si="41"/>
        <v>46191.619256038677</v>
      </c>
      <c r="P194" s="24">
        <f t="shared" si="45"/>
        <v>46191.619256038677</v>
      </c>
      <c r="Q194" s="24"/>
    </row>
    <row r="195" spans="1:17" ht="14.25" customHeight="1" x14ac:dyDescent="0.25">
      <c r="A195" s="28" t="str">
        <f t="shared" si="40"/>
        <v/>
      </c>
      <c r="B195" s="3">
        <f t="shared" si="23"/>
        <v>952.72</v>
      </c>
      <c r="C195" s="29">
        <v>5.78</v>
      </c>
      <c r="D195" s="30"/>
      <c r="E195" t="s">
        <v>243</v>
      </c>
      <c r="F195" s="37" t="s">
        <v>370</v>
      </c>
      <c r="G195" s="31"/>
      <c r="H195" s="32"/>
      <c r="I195" s="33">
        <f t="shared" si="34"/>
        <v>46191.629727053172</v>
      </c>
      <c r="J195" s="34" t="str">
        <f t="shared" si="33"/>
        <v/>
      </c>
      <c r="K195" s="23">
        <f t="shared" si="42"/>
        <v>23</v>
      </c>
      <c r="L195" s="23">
        <v>1</v>
      </c>
      <c r="M195" s="23">
        <f t="shared" si="43"/>
        <v>952.72</v>
      </c>
      <c r="N195" s="24">
        <f t="shared" si="44"/>
        <v>46191.629727053172</v>
      </c>
      <c r="O195" s="24">
        <f t="shared" si="41"/>
        <v>46191.629727053172</v>
      </c>
      <c r="P195" s="24">
        <f t="shared" si="45"/>
        <v>46191.629727053172</v>
      </c>
      <c r="Q195" s="24"/>
    </row>
    <row r="196" spans="1:17" ht="14.25" customHeight="1" x14ac:dyDescent="0.25">
      <c r="A196" s="28" t="str">
        <f t="shared" si="40"/>
        <v/>
      </c>
      <c r="B196" s="3">
        <f t="shared" si="23"/>
        <v>959.12</v>
      </c>
      <c r="C196" s="29">
        <v>6.4</v>
      </c>
      <c r="D196" s="30" t="s">
        <v>19</v>
      </c>
      <c r="E196" t="s">
        <v>244</v>
      </c>
      <c r="F196" s="37" t="s">
        <v>370</v>
      </c>
      <c r="G196" s="31">
        <v>2.0833333333333332E-2</v>
      </c>
      <c r="H196" s="32"/>
      <c r="I196" s="33">
        <f t="shared" si="34"/>
        <v>46191.641321256073</v>
      </c>
      <c r="J196" s="34">
        <f t="shared" si="33"/>
        <v>46191.662154589409</v>
      </c>
      <c r="K196" s="23">
        <f t="shared" si="42"/>
        <v>23</v>
      </c>
      <c r="L196" s="23"/>
      <c r="M196" s="23">
        <f t="shared" si="43"/>
        <v>959.12</v>
      </c>
      <c r="N196" s="24">
        <f t="shared" si="44"/>
        <v>46191.641321256073</v>
      </c>
      <c r="O196" s="24">
        <f t="shared" si="41"/>
        <v>46191.662154589409</v>
      </c>
      <c r="P196" s="24">
        <f t="shared" si="45"/>
        <v>46191.641321256073</v>
      </c>
      <c r="Q196" s="24"/>
    </row>
    <row r="197" spans="1:17" ht="14.25" customHeight="1" x14ac:dyDescent="0.25">
      <c r="A197" s="28" t="str">
        <f t="shared" si="40"/>
        <v/>
      </c>
      <c r="B197" s="3">
        <f t="shared" si="23"/>
        <v>973</v>
      </c>
      <c r="C197" s="29">
        <v>13.88</v>
      </c>
      <c r="D197" s="30"/>
      <c r="E197" t="s">
        <v>245</v>
      </c>
      <c r="F197" s="37" t="s">
        <v>370</v>
      </c>
      <c r="G197" s="31"/>
      <c r="H197" s="32"/>
      <c r="I197" s="33">
        <f t="shared" si="34"/>
        <v>46191.687299516947</v>
      </c>
      <c r="J197" s="34" t="str">
        <f t="shared" si="33"/>
        <v/>
      </c>
      <c r="K197" s="23">
        <f t="shared" si="42"/>
        <v>23</v>
      </c>
      <c r="L197" s="23">
        <v>1</v>
      </c>
      <c r="M197" s="23">
        <f t="shared" si="43"/>
        <v>973</v>
      </c>
      <c r="N197" s="24">
        <f t="shared" si="44"/>
        <v>46191.687299516947</v>
      </c>
      <c r="O197" s="24">
        <f t="shared" si="41"/>
        <v>46191.687299516947</v>
      </c>
      <c r="P197" s="24">
        <f t="shared" si="45"/>
        <v>46191.687299516947</v>
      </c>
      <c r="Q197" s="24"/>
    </row>
    <row r="198" spans="1:17" ht="14.25" customHeight="1" x14ac:dyDescent="0.25">
      <c r="A198" s="28" t="str">
        <f t="shared" si="40"/>
        <v/>
      </c>
      <c r="B198" s="3">
        <f t="shared" si="23"/>
        <v>977.67</v>
      </c>
      <c r="C198" s="29">
        <v>4.67</v>
      </c>
      <c r="D198" s="30"/>
      <c r="E198" t="s">
        <v>246</v>
      </c>
      <c r="F198" s="37" t="s">
        <v>371</v>
      </c>
      <c r="G198" s="31"/>
      <c r="H198" s="32"/>
      <c r="I198" s="33">
        <f t="shared" si="34"/>
        <v>46191.695759661874</v>
      </c>
      <c r="J198" s="34" t="str">
        <f t="shared" si="33"/>
        <v/>
      </c>
      <c r="K198" s="23">
        <f t="shared" si="42"/>
        <v>23</v>
      </c>
      <c r="L198" s="23"/>
      <c r="M198" s="23">
        <f t="shared" si="43"/>
        <v>977.67</v>
      </c>
      <c r="N198" s="24">
        <f t="shared" si="44"/>
        <v>46191.695759661874</v>
      </c>
      <c r="O198" s="24">
        <f t="shared" si="41"/>
        <v>46191.695759661874</v>
      </c>
      <c r="P198" s="24">
        <f t="shared" si="45"/>
        <v>46191.695759661874</v>
      </c>
      <c r="Q198" s="24"/>
    </row>
    <row r="199" spans="1:17" ht="14.25" customHeight="1" x14ac:dyDescent="0.25">
      <c r="A199" s="28" t="str">
        <f t="shared" si="40"/>
        <v/>
      </c>
      <c r="B199" s="3">
        <f t="shared" si="23"/>
        <v>987.16</v>
      </c>
      <c r="C199" s="29">
        <v>9.49</v>
      </c>
      <c r="D199" s="30"/>
      <c r="E199" t="s">
        <v>247</v>
      </c>
      <c r="F199" s="37" t="s">
        <v>372</v>
      </c>
      <c r="G199" s="31"/>
      <c r="H199" s="32"/>
      <c r="I199" s="33">
        <f t="shared" si="34"/>
        <v>46191.712951690861</v>
      </c>
      <c r="J199" s="34" t="str">
        <f t="shared" si="33"/>
        <v/>
      </c>
      <c r="K199" s="23">
        <f t="shared" si="42"/>
        <v>23</v>
      </c>
      <c r="L199" s="23">
        <v>1</v>
      </c>
      <c r="M199" s="23">
        <f t="shared" si="43"/>
        <v>987.16</v>
      </c>
      <c r="N199" s="24">
        <f t="shared" si="44"/>
        <v>46191.712951690861</v>
      </c>
      <c r="O199" s="24">
        <f t="shared" si="41"/>
        <v>46191.712951690861</v>
      </c>
      <c r="P199" s="24">
        <f t="shared" si="45"/>
        <v>46191.712951690861</v>
      </c>
      <c r="Q199" s="24"/>
    </row>
    <row r="200" spans="1:17" ht="14.25" customHeight="1" x14ac:dyDescent="0.25">
      <c r="A200" s="28" t="str">
        <f t="shared" si="40"/>
        <v/>
      </c>
      <c r="B200" s="3">
        <f t="shared" si="23"/>
        <v>993.28</v>
      </c>
      <c r="C200" s="29">
        <v>6.12</v>
      </c>
      <c r="D200" s="30"/>
      <c r="E200" t="s">
        <v>248</v>
      </c>
      <c r="F200" s="37" t="s">
        <v>373</v>
      </c>
      <c r="G200" s="31">
        <v>0.5</v>
      </c>
      <c r="H200" s="32"/>
      <c r="I200" s="33">
        <f t="shared" si="34"/>
        <v>46191.724038647386</v>
      </c>
      <c r="J200" s="34">
        <f t="shared" si="33"/>
        <v>46192.224038647386</v>
      </c>
      <c r="K200" s="23">
        <f t="shared" si="42"/>
        <v>23</v>
      </c>
      <c r="L200" s="23"/>
      <c r="M200" s="23">
        <f t="shared" si="43"/>
        <v>993.28</v>
      </c>
      <c r="N200" s="24">
        <f t="shared" si="44"/>
        <v>46191.724038647386</v>
      </c>
      <c r="O200" s="24">
        <f t="shared" si="41"/>
        <v>46192.224038647386</v>
      </c>
      <c r="P200" s="24">
        <f t="shared" si="45"/>
        <v>46191.724038647386</v>
      </c>
      <c r="Q200" s="24"/>
    </row>
    <row r="201" spans="1:17" ht="14.25" customHeight="1" x14ac:dyDescent="0.25">
      <c r="A201" s="28">
        <f t="shared" si="40"/>
        <v>46192.231973429996</v>
      </c>
      <c r="B201" s="3">
        <f t="shared" si="23"/>
        <v>997.66</v>
      </c>
      <c r="C201" s="29">
        <v>4.38</v>
      </c>
      <c r="D201" s="30"/>
      <c r="E201" t="s">
        <v>249</v>
      </c>
      <c r="F201" s="37" t="s">
        <v>374</v>
      </c>
      <c r="G201" s="31"/>
      <c r="H201" s="32"/>
      <c r="I201" s="33">
        <f t="shared" si="34"/>
        <v>46192.231973429996</v>
      </c>
      <c r="J201" s="34" t="str">
        <f t="shared" si="33"/>
        <v/>
      </c>
      <c r="K201" s="23">
        <f t="shared" si="42"/>
        <v>23</v>
      </c>
      <c r="L201" s="23">
        <v>1</v>
      </c>
      <c r="M201" s="23">
        <f t="shared" si="43"/>
        <v>997.66</v>
      </c>
      <c r="N201" s="24">
        <f t="shared" si="44"/>
        <v>46192.231973429996</v>
      </c>
      <c r="O201" s="24">
        <f t="shared" si="41"/>
        <v>46192.231973429996</v>
      </c>
      <c r="P201" s="24">
        <f t="shared" si="45"/>
        <v>46192.231973429996</v>
      </c>
      <c r="Q201" s="24"/>
    </row>
    <row r="202" spans="1:17" ht="26.4" x14ac:dyDescent="0.25">
      <c r="A202" s="28" t="str">
        <f t="shared" si="40"/>
        <v/>
      </c>
      <c r="B202" s="3">
        <f t="shared" si="23"/>
        <v>1002.81</v>
      </c>
      <c r="C202" s="29">
        <v>5.15</v>
      </c>
      <c r="D202" s="30"/>
      <c r="E202" t="s">
        <v>250</v>
      </c>
      <c r="F202" s="37" t="s">
        <v>375</v>
      </c>
      <c r="G202" s="31"/>
      <c r="H202" s="32"/>
      <c r="I202" s="33">
        <f t="shared" si="34"/>
        <v>46192.241303140145</v>
      </c>
      <c r="J202" s="34" t="str">
        <f t="shared" si="33"/>
        <v/>
      </c>
      <c r="K202" s="23">
        <f t="shared" si="42"/>
        <v>23</v>
      </c>
      <c r="L202" s="23"/>
      <c r="M202" s="23">
        <f t="shared" si="43"/>
        <v>1002.81</v>
      </c>
      <c r="N202" s="24">
        <f t="shared" si="44"/>
        <v>46192.241303140145</v>
      </c>
      <c r="O202" s="24">
        <f t="shared" si="41"/>
        <v>46192.241303140145</v>
      </c>
      <c r="P202" s="24">
        <f t="shared" si="45"/>
        <v>46192.241303140145</v>
      </c>
      <c r="Q202" s="24"/>
    </row>
    <row r="203" spans="1:17" ht="14.25" customHeight="1" x14ac:dyDescent="0.25">
      <c r="A203" s="28" t="str">
        <f t="shared" si="40"/>
        <v/>
      </c>
      <c r="B203" s="3">
        <f t="shared" si="23"/>
        <v>1010.8499999999999</v>
      </c>
      <c r="C203" s="29">
        <v>8.0399999999999991</v>
      </c>
      <c r="D203" s="30"/>
      <c r="E203" t="s">
        <v>251</v>
      </c>
      <c r="F203" s="37" t="s">
        <v>376</v>
      </c>
      <c r="G203" s="31"/>
      <c r="H203" s="32"/>
      <c r="I203" s="33">
        <f t="shared" si="34"/>
        <v>46192.255868357533</v>
      </c>
      <c r="J203" s="34" t="str">
        <f t="shared" si="33"/>
        <v/>
      </c>
      <c r="K203" s="23">
        <f t="shared" si="42"/>
        <v>23</v>
      </c>
      <c r="L203" s="23">
        <v>1</v>
      </c>
      <c r="M203" s="23">
        <f t="shared" si="43"/>
        <v>1010.8499999999999</v>
      </c>
      <c r="N203" s="24">
        <f t="shared" si="44"/>
        <v>46192.255868357533</v>
      </c>
      <c r="O203" s="24">
        <f t="shared" si="41"/>
        <v>46192.255868357533</v>
      </c>
      <c r="P203" s="24">
        <f t="shared" si="45"/>
        <v>46192.255868357533</v>
      </c>
      <c r="Q203" s="24"/>
    </row>
    <row r="204" spans="1:17" ht="14.25" customHeight="1" x14ac:dyDescent="0.25">
      <c r="A204" s="28" t="str">
        <f t="shared" si="40"/>
        <v/>
      </c>
      <c r="B204" s="3">
        <f t="shared" si="23"/>
        <v>1020.8599999999999</v>
      </c>
      <c r="C204" s="29">
        <v>10.01</v>
      </c>
      <c r="D204" s="30"/>
      <c r="E204" t="s">
        <v>252</v>
      </c>
      <c r="F204" s="37" t="s">
        <v>377</v>
      </c>
      <c r="G204" s="31"/>
      <c r="H204" s="32"/>
      <c r="I204" s="33">
        <f t="shared" si="34"/>
        <v>46192.274002415506</v>
      </c>
      <c r="J204" s="34" t="str">
        <f t="shared" si="33"/>
        <v/>
      </c>
      <c r="K204" s="23">
        <f t="shared" si="42"/>
        <v>23</v>
      </c>
      <c r="L204" s="23"/>
      <c r="M204" s="23">
        <f t="shared" si="43"/>
        <v>1020.8599999999999</v>
      </c>
      <c r="N204" s="24">
        <f t="shared" si="44"/>
        <v>46192.274002415506</v>
      </c>
      <c r="O204" s="24">
        <f t="shared" si="41"/>
        <v>46192.274002415506</v>
      </c>
      <c r="P204" s="24">
        <f t="shared" si="45"/>
        <v>46192.274002415506</v>
      </c>
      <c r="Q204" s="24"/>
    </row>
    <row r="205" spans="1:17" ht="14.25" customHeight="1" x14ac:dyDescent="0.25">
      <c r="A205" s="28" t="str">
        <f t="shared" si="40"/>
        <v/>
      </c>
      <c r="B205" s="3">
        <f t="shared" si="23"/>
        <v>1024.7099999999998</v>
      </c>
      <c r="C205" s="29">
        <v>3.85</v>
      </c>
      <c r="D205" s="30"/>
      <c r="E205" t="s">
        <v>253</v>
      </c>
      <c r="F205" s="37" t="s">
        <v>378</v>
      </c>
      <c r="G205" s="31"/>
      <c r="H205" s="32"/>
      <c r="I205" s="33">
        <f t="shared" si="34"/>
        <v>46192.280977053189</v>
      </c>
      <c r="J205" s="34" t="str">
        <f t="shared" si="33"/>
        <v/>
      </c>
      <c r="K205" s="23">
        <f t="shared" si="42"/>
        <v>23</v>
      </c>
      <c r="L205" s="23">
        <v>1</v>
      </c>
      <c r="M205" s="23">
        <f t="shared" si="43"/>
        <v>1024.7099999999998</v>
      </c>
      <c r="N205" s="24">
        <f t="shared" si="44"/>
        <v>46192.280977053189</v>
      </c>
      <c r="O205" s="24">
        <f t="shared" si="41"/>
        <v>46192.280977053189</v>
      </c>
      <c r="P205" s="24">
        <f t="shared" si="45"/>
        <v>46192.280977053189</v>
      </c>
      <c r="Q205" s="24"/>
    </row>
    <row r="206" spans="1:17" ht="14.25" customHeight="1" x14ac:dyDescent="0.25">
      <c r="A206" s="28" t="str">
        <f t="shared" si="40"/>
        <v/>
      </c>
      <c r="B206" s="3">
        <f t="shared" si="23"/>
        <v>1029.5399999999997</v>
      </c>
      <c r="C206" s="29">
        <v>4.83</v>
      </c>
      <c r="D206" s="30"/>
      <c r="E206" t="s">
        <v>254</v>
      </c>
      <c r="F206" s="37" t="s">
        <v>379</v>
      </c>
      <c r="G206" s="31"/>
      <c r="H206" s="32"/>
      <c r="I206" s="33">
        <f t="shared" si="34"/>
        <v>46192.28972705319</v>
      </c>
      <c r="J206" s="34" t="str">
        <f t="shared" ref="J206:J222" si="46">IF($G206=0,"",$O206)</f>
        <v/>
      </c>
      <c r="K206" s="23">
        <f t="shared" si="42"/>
        <v>23</v>
      </c>
      <c r="L206" s="23"/>
      <c r="M206" s="23">
        <f t="shared" si="43"/>
        <v>1029.5399999999997</v>
      </c>
      <c r="N206" s="24">
        <f t="shared" si="44"/>
        <v>46192.28972705319</v>
      </c>
      <c r="O206" s="24">
        <f t="shared" si="41"/>
        <v>46192.28972705319</v>
      </c>
      <c r="P206" s="24">
        <f t="shared" si="45"/>
        <v>46192.28972705319</v>
      </c>
      <c r="Q206" s="24"/>
    </row>
    <row r="207" spans="1:17" ht="14.25" customHeight="1" x14ac:dyDescent="0.25">
      <c r="A207" s="28" t="str">
        <f t="shared" si="40"/>
        <v/>
      </c>
      <c r="B207" s="3">
        <f t="shared" si="23"/>
        <v>1039.2199999999998</v>
      </c>
      <c r="C207" s="29">
        <v>9.68</v>
      </c>
      <c r="D207" s="30"/>
      <c r="E207" t="s">
        <v>255</v>
      </c>
      <c r="F207" s="37" t="s">
        <v>380</v>
      </c>
      <c r="G207" s="31"/>
      <c r="H207" s="32"/>
      <c r="I207" s="33">
        <f t="shared" si="34"/>
        <v>46192.307263285074</v>
      </c>
      <c r="J207" s="34" t="str">
        <f t="shared" si="46"/>
        <v/>
      </c>
      <c r="K207" s="23">
        <f t="shared" si="42"/>
        <v>23</v>
      </c>
      <c r="L207" s="23">
        <v>1</v>
      </c>
      <c r="M207" s="23">
        <f t="shared" si="43"/>
        <v>1039.2199999999998</v>
      </c>
      <c r="N207" s="24">
        <f t="shared" si="44"/>
        <v>46192.307263285074</v>
      </c>
      <c r="O207" s="24">
        <f t="shared" si="41"/>
        <v>46192.307263285074</v>
      </c>
      <c r="P207" s="24">
        <f t="shared" si="45"/>
        <v>46192.307263285074</v>
      </c>
      <c r="Q207" s="24"/>
    </row>
    <row r="208" spans="1:17" ht="14.25" customHeight="1" x14ac:dyDescent="0.25">
      <c r="A208" s="28" t="str">
        <f t="shared" si="40"/>
        <v/>
      </c>
      <c r="B208" s="3">
        <f t="shared" si="23"/>
        <v>1049.6799999999998</v>
      </c>
      <c r="C208" s="29">
        <v>10.46</v>
      </c>
      <c r="D208" s="30"/>
      <c r="E208" t="s">
        <v>256</v>
      </c>
      <c r="F208" s="37" t="s">
        <v>381</v>
      </c>
      <c r="G208" s="31"/>
      <c r="H208" s="32"/>
      <c r="I208" s="33">
        <f t="shared" ref="I208:I222" si="47">IF($C208="","",$N208)</f>
        <v>46192.326212560438</v>
      </c>
      <c r="J208" s="34" t="str">
        <f t="shared" si="46"/>
        <v/>
      </c>
      <c r="K208" s="23">
        <f t="shared" si="42"/>
        <v>23</v>
      </c>
      <c r="L208" s="23"/>
      <c r="M208" s="23">
        <f t="shared" si="43"/>
        <v>1049.6799999999998</v>
      </c>
      <c r="N208" s="24">
        <f t="shared" si="44"/>
        <v>46192.326212560438</v>
      </c>
      <c r="O208" s="24">
        <f t="shared" si="41"/>
        <v>46192.326212560438</v>
      </c>
      <c r="P208" s="24">
        <f t="shared" si="45"/>
        <v>46192.326212560438</v>
      </c>
      <c r="Q208" s="24"/>
    </row>
    <row r="209" spans="1:17" ht="14.25" customHeight="1" x14ac:dyDescent="0.25">
      <c r="A209" s="28" t="str">
        <f t="shared" si="40"/>
        <v/>
      </c>
      <c r="B209" s="3">
        <f t="shared" si="23"/>
        <v>1055.2399999999998</v>
      </c>
      <c r="C209" s="29">
        <v>5.56</v>
      </c>
      <c r="D209" s="30" t="s">
        <v>19</v>
      </c>
      <c r="E209" t="s">
        <v>257</v>
      </c>
      <c r="F209" s="37" t="s">
        <v>382</v>
      </c>
      <c r="G209" s="31"/>
      <c r="H209" s="32"/>
      <c r="I209" s="33">
        <f t="shared" si="47"/>
        <v>46192.336285024205</v>
      </c>
      <c r="J209" s="34" t="str">
        <f t="shared" si="46"/>
        <v/>
      </c>
      <c r="K209" s="23">
        <f t="shared" si="42"/>
        <v>23</v>
      </c>
      <c r="L209" s="23">
        <v>1</v>
      </c>
      <c r="M209" s="23">
        <f t="shared" si="43"/>
        <v>1055.2399999999998</v>
      </c>
      <c r="N209" s="24">
        <f t="shared" si="44"/>
        <v>46192.336285024205</v>
      </c>
      <c r="O209" s="24">
        <f t="shared" si="41"/>
        <v>46192.336285024205</v>
      </c>
      <c r="P209" s="24">
        <f t="shared" si="45"/>
        <v>46192.336285024205</v>
      </c>
      <c r="Q209" s="24"/>
    </row>
    <row r="210" spans="1:17" ht="14.25" customHeight="1" x14ac:dyDescent="0.25">
      <c r="A210" s="28" t="str">
        <f t="shared" si="40"/>
        <v/>
      </c>
      <c r="B210" s="3">
        <f t="shared" si="23"/>
        <v>1058.0399999999997</v>
      </c>
      <c r="C210" s="29">
        <v>2.8</v>
      </c>
      <c r="D210" s="30"/>
      <c r="E210" t="s">
        <v>258</v>
      </c>
      <c r="F210" s="37" t="s">
        <v>383</v>
      </c>
      <c r="G210" s="31"/>
      <c r="H210" s="32"/>
      <c r="I210" s="33">
        <f t="shared" si="47"/>
        <v>46192.341357487974</v>
      </c>
      <c r="J210" s="34" t="str">
        <f t="shared" si="46"/>
        <v/>
      </c>
      <c r="K210" s="23">
        <f t="shared" si="42"/>
        <v>23</v>
      </c>
      <c r="L210" s="23"/>
      <c r="M210" s="23">
        <f t="shared" si="43"/>
        <v>1058.0399999999997</v>
      </c>
      <c r="N210" s="24">
        <f t="shared" si="44"/>
        <v>46192.341357487974</v>
      </c>
      <c r="O210" s="24">
        <f t="shared" si="41"/>
        <v>46192.341357487974</v>
      </c>
      <c r="P210" s="24">
        <f t="shared" si="45"/>
        <v>46192.341357487974</v>
      </c>
      <c r="Q210" s="24"/>
    </row>
    <row r="211" spans="1:17" ht="14.25" customHeight="1" x14ac:dyDescent="0.25">
      <c r="A211" s="28" t="str">
        <f t="shared" si="40"/>
        <v/>
      </c>
      <c r="B211" s="3">
        <f t="shared" si="23"/>
        <v>1060.3399999999997</v>
      </c>
      <c r="C211" s="29">
        <v>2.2999999999999998</v>
      </c>
      <c r="D211" s="30"/>
      <c r="E211" t="s">
        <v>259</v>
      </c>
      <c r="F211" s="37" t="s">
        <v>384</v>
      </c>
      <c r="G211" s="31"/>
      <c r="H211" s="32"/>
      <c r="I211" s="33">
        <f t="shared" si="47"/>
        <v>46192.34552415464</v>
      </c>
      <c r="J211" s="34" t="str">
        <f t="shared" si="46"/>
        <v/>
      </c>
      <c r="K211" s="23">
        <f t="shared" si="42"/>
        <v>23</v>
      </c>
      <c r="L211" s="23">
        <v>1</v>
      </c>
      <c r="M211" s="23">
        <f t="shared" si="43"/>
        <v>1060.3399999999997</v>
      </c>
      <c r="N211" s="24">
        <f t="shared" si="44"/>
        <v>46192.34552415464</v>
      </c>
      <c r="O211" s="24">
        <f t="shared" si="41"/>
        <v>46192.34552415464</v>
      </c>
      <c r="P211" s="24">
        <f t="shared" si="45"/>
        <v>46192.34552415464</v>
      </c>
      <c r="Q211" s="24"/>
    </row>
    <row r="212" spans="1:17" ht="14.25" customHeight="1" x14ac:dyDescent="0.25">
      <c r="A212" s="28" t="str">
        <f t="shared" si="40"/>
        <v/>
      </c>
      <c r="B212" s="3">
        <f t="shared" si="23"/>
        <v>1063.1999999999996</v>
      </c>
      <c r="C212" s="29">
        <v>2.86</v>
      </c>
      <c r="D212" s="30"/>
      <c r="E212" t="s">
        <v>260</v>
      </c>
      <c r="F212" s="37" t="s">
        <v>385</v>
      </c>
      <c r="G212" s="31"/>
      <c r="H212" s="32"/>
      <c r="I212" s="33">
        <f t="shared" si="47"/>
        <v>46192.350705314057</v>
      </c>
      <c r="J212" s="34" t="str">
        <f t="shared" si="46"/>
        <v/>
      </c>
      <c r="K212" s="23">
        <f t="shared" si="42"/>
        <v>23</v>
      </c>
      <c r="L212" s="23"/>
      <c r="M212" s="23">
        <f t="shared" si="43"/>
        <v>1063.1999999999996</v>
      </c>
      <c r="N212" s="24">
        <f t="shared" si="44"/>
        <v>46192.350705314057</v>
      </c>
      <c r="O212" s="24">
        <f t="shared" si="41"/>
        <v>46192.350705314057</v>
      </c>
      <c r="P212" s="24">
        <f t="shared" si="45"/>
        <v>46192.350705314057</v>
      </c>
      <c r="Q212" s="24"/>
    </row>
    <row r="213" spans="1:17" ht="26.4" x14ac:dyDescent="0.25">
      <c r="A213" s="28" t="str">
        <f t="shared" si="40"/>
        <v/>
      </c>
      <c r="B213" s="3">
        <f t="shared" si="23"/>
        <v>1071.2799999999995</v>
      </c>
      <c r="C213" s="29">
        <v>8.08</v>
      </c>
      <c r="D213" s="30"/>
      <c r="E213" t="s">
        <v>261</v>
      </c>
      <c r="F213" s="37" t="s">
        <v>386</v>
      </c>
      <c r="G213" s="31"/>
      <c r="H213" s="32"/>
      <c r="I213" s="33">
        <f t="shared" si="47"/>
        <v>46192.365342995217</v>
      </c>
      <c r="J213" s="34" t="str">
        <f t="shared" si="46"/>
        <v/>
      </c>
      <c r="K213" s="23">
        <f t="shared" si="42"/>
        <v>23</v>
      </c>
      <c r="L213" s="23">
        <v>1</v>
      </c>
      <c r="M213" s="23">
        <f t="shared" si="43"/>
        <v>1071.2799999999995</v>
      </c>
      <c r="N213" s="24">
        <f t="shared" si="44"/>
        <v>46192.365342995217</v>
      </c>
      <c r="O213" s="24">
        <f t="shared" si="41"/>
        <v>46192.365342995217</v>
      </c>
      <c r="P213" s="24">
        <f t="shared" si="45"/>
        <v>46192.365342995217</v>
      </c>
      <c r="Q213" s="24"/>
    </row>
    <row r="214" spans="1:17" ht="14.25" customHeight="1" x14ac:dyDescent="0.25">
      <c r="A214" s="28" t="str">
        <f t="shared" si="40"/>
        <v/>
      </c>
      <c r="B214" s="3">
        <f t="shared" si="23"/>
        <v>1100.9099999999996</v>
      </c>
      <c r="C214" s="29">
        <v>29.63</v>
      </c>
      <c r="D214" s="30"/>
      <c r="E214" t="s">
        <v>262</v>
      </c>
      <c r="F214" s="37" t="s">
        <v>387</v>
      </c>
      <c r="G214" s="31"/>
      <c r="H214" s="32"/>
      <c r="I214" s="33">
        <f t="shared" si="47"/>
        <v>46192.419020531452</v>
      </c>
      <c r="J214" s="34" t="str">
        <f t="shared" si="46"/>
        <v/>
      </c>
      <c r="K214" s="23">
        <f t="shared" si="42"/>
        <v>23</v>
      </c>
      <c r="L214" s="23"/>
      <c r="M214" s="23">
        <f t="shared" si="43"/>
        <v>1100.9099999999996</v>
      </c>
      <c r="N214" s="24">
        <f t="shared" si="44"/>
        <v>46192.419020531452</v>
      </c>
      <c r="O214" s="24">
        <f t="shared" si="41"/>
        <v>46192.419020531452</v>
      </c>
      <c r="P214" s="24">
        <f t="shared" si="45"/>
        <v>46192.419020531452</v>
      </c>
      <c r="Q214" s="24"/>
    </row>
    <row r="215" spans="1:17" ht="14.25" customHeight="1" x14ac:dyDescent="0.25">
      <c r="A215" s="28" t="str">
        <f t="shared" si="40"/>
        <v/>
      </c>
      <c r="B215" s="3">
        <f t="shared" si="23"/>
        <v>1109.3799999999997</v>
      </c>
      <c r="C215" s="29">
        <v>8.4700000000000006</v>
      </c>
      <c r="D215" s="30"/>
      <c r="E215" t="s">
        <v>263</v>
      </c>
      <c r="F215" s="37" t="s">
        <v>388</v>
      </c>
      <c r="G215" s="31"/>
      <c r="H215" s="32"/>
      <c r="I215" s="33">
        <f t="shared" si="47"/>
        <v>46192.434364734348</v>
      </c>
      <c r="J215" s="34" t="str">
        <f t="shared" si="46"/>
        <v/>
      </c>
      <c r="K215" s="23">
        <f t="shared" si="42"/>
        <v>23</v>
      </c>
      <c r="L215" s="23">
        <v>1</v>
      </c>
      <c r="M215" s="23">
        <f t="shared" si="43"/>
        <v>1109.3799999999997</v>
      </c>
      <c r="N215" s="24">
        <f t="shared" si="44"/>
        <v>46192.434364734348</v>
      </c>
      <c r="O215" s="24">
        <f t="shared" si="41"/>
        <v>46192.434364734348</v>
      </c>
      <c r="P215" s="24">
        <f t="shared" si="45"/>
        <v>46192.434364734348</v>
      </c>
      <c r="Q215" s="24"/>
    </row>
    <row r="216" spans="1:17" ht="14.25" customHeight="1" x14ac:dyDescent="0.25">
      <c r="A216" s="28" t="str">
        <f t="shared" si="40"/>
        <v/>
      </c>
      <c r="B216" s="3">
        <f t="shared" si="23"/>
        <v>1112.3999999999996</v>
      </c>
      <c r="C216" s="29">
        <v>3.02</v>
      </c>
      <c r="D216" s="30"/>
      <c r="E216" t="s">
        <v>264</v>
      </c>
      <c r="F216" s="37" t="s">
        <v>389</v>
      </c>
      <c r="G216" s="31"/>
      <c r="H216" s="32"/>
      <c r="I216" s="33">
        <f t="shared" si="47"/>
        <v>46192.439835748839</v>
      </c>
      <c r="J216" s="34" t="str">
        <f t="shared" si="46"/>
        <v/>
      </c>
      <c r="K216" s="23">
        <f t="shared" si="42"/>
        <v>23</v>
      </c>
      <c r="L216" s="23"/>
      <c r="M216" s="23">
        <f t="shared" si="43"/>
        <v>1112.3999999999996</v>
      </c>
      <c r="N216" s="24">
        <f t="shared" si="44"/>
        <v>46192.439835748839</v>
      </c>
      <c r="O216" s="24">
        <f t="shared" si="41"/>
        <v>46192.439835748839</v>
      </c>
      <c r="P216" s="24">
        <f t="shared" si="45"/>
        <v>46192.439835748839</v>
      </c>
      <c r="Q216" s="24"/>
    </row>
    <row r="217" spans="1:17" ht="14.25" customHeight="1" x14ac:dyDescent="0.25">
      <c r="A217" s="28" t="str">
        <f t="shared" si="40"/>
        <v/>
      </c>
      <c r="B217" s="3">
        <f t="shared" si="23"/>
        <v>1115.8299999999997</v>
      </c>
      <c r="C217" s="29">
        <v>3.43</v>
      </c>
      <c r="D217" s="30"/>
      <c r="E217" t="s">
        <v>265</v>
      </c>
      <c r="F217" s="37" t="s">
        <v>390</v>
      </c>
      <c r="G217" s="31"/>
      <c r="H217" s="32"/>
      <c r="I217" s="33">
        <f t="shared" si="47"/>
        <v>46192.446049516955</v>
      </c>
      <c r="J217" s="34" t="str">
        <f t="shared" si="46"/>
        <v/>
      </c>
      <c r="K217" s="23">
        <f t="shared" si="42"/>
        <v>23</v>
      </c>
      <c r="L217" s="23">
        <v>1</v>
      </c>
      <c r="M217" s="23">
        <f t="shared" si="43"/>
        <v>1115.8299999999997</v>
      </c>
      <c r="N217" s="24">
        <f t="shared" si="44"/>
        <v>46192.446049516955</v>
      </c>
      <c r="O217" s="24">
        <f t="shared" si="41"/>
        <v>46192.446049516955</v>
      </c>
      <c r="P217" s="24">
        <f t="shared" si="45"/>
        <v>46192.446049516955</v>
      </c>
      <c r="Q217" s="24"/>
    </row>
    <row r="218" spans="1:17" ht="14.25" customHeight="1" x14ac:dyDescent="0.25">
      <c r="A218" s="28" t="str">
        <f t="shared" si="40"/>
        <v/>
      </c>
      <c r="B218" s="3">
        <f t="shared" si="23"/>
        <v>1121.3499999999997</v>
      </c>
      <c r="C218" s="29">
        <v>5.52</v>
      </c>
      <c r="D218" s="30"/>
      <c r="E218" t="s">
        <v>266</v>
      </c>
      <c r="F218" s="37" t="s">
        <v>388</v>
      </c>
      <c r="G218" s="31"/>
      <c r="H218" s="32"/>
      <c r="I218" s="33">
        <f t="shared" si="47"/>
        <v>46192.456049516957</v>
      </c>
      <c r="J218" s="34" t="str">
        <f t="shared" si="46"/>
        <v/>
      </c>
      <c r="K218" s="23">
        <f t="shared" si="42"/>
        <v>23</v>
      </c>
      <c r="L218" s="23"/>
      <c r="M218" s="23">
        <f t="shared" si="43"/>
        <v>1121.3499999999997</v>
      </c>
      <c r="N218" s="24">
        <f t="shared" si="44"/>
        <v>46192.456049516957</v>
      </c>
      <c r="O218" s="24">
        <f t="shared" si="41"/>
        <v>46192.456049516957</v>
      </c>
      <c r="P218" s="24">
        <f t="shared" si="45"/>
        <v>46192.456049516957</v>
      </c>
      <c r="Q218" s="24"/>
    </row>
    <row r="219" spans="1:17" ht="14.25" customHeight="1" x14ac:dyDescent="0.25">
      <c r="A219" s="28" t="str">
        <f t="shared" si="40"/>
        <v/>
      </c>
      <c r="B219" s="3">
        <f t="shared" si="23"/>
        <v>1122.5999999999997</v>
      </c>
      <c r="C219" s="29">
        <v>1.25</v>
      </c>
      <c r="D219" s="30"/>
      <c r="E219" t="s">
        <v>267</v>
      </c>
      <c r="F219" s="37" t="s">
        <v>388</v>
      </c>
      <c r="G219" s="31"/>
      <c r="H219" s="32"/>
      <c r="I219" s="33">
        <f t="shared" si="47"/>
        <v>46192.458314009709</v>
      </c>
      <c r="J219" s="34" t="str">
        <f t="shared" si="46"/>
        <v/>
      </c>
      <c r="K219" s="23">
        <f t="shared" si="42"/>
        <v>23</v>
      </c>
      <c r="L219" s="23">
        <v>1</v>
      </c>
      <c r="M219" s="23">
        <f t="shared" si="43"/>
        <v>1122.5999999999997</v>
      </c>
      <c r="N219" s="24">
        <f t="shared" si="44"/>
        <v>46192.458314009709</v>
      </c>
      <c r="O219" s="24">
        <f t="shared" si="41"/>
        <v>46192.458314009709</v>
      </c>
      <c r="P219" s="24">
        <f t="shared" si="45"/>
        <v>46192.458314009709</v>
      </c>
      <c r="Q219" s="24"/>
    </row>
    <row r="220" spans="1:17" ht="14.25" customHeight="1" x14ac:dyDescent="0.25">
      <c r="A220" s="28" t="str">
        <f t="shared" si="40"/>
        <v/>
      </c>
      <c r="B220" s="3">
        <f t="shared" si="23"/>
        <v>1128.5199999999998</v>
      </c>
      <c r="C220" s="29">
        <v>5.92</v>
      </c>
      <c r="D220" s="30"/>
      <c r="E220" t="s">
        <v>268</v>
      </c>
      <c r="F220" s="37" t="s">
        <v>391</v>
      </c>
      <c r="G220" s="31"/>
      <c r="H220" s="32"/>
      <c r="I220" s="33">
        <f t="shared" si="47"/>
        <v>46192.469038647389</v>
      </c>
      <c r="J220" s="34" t="str">
        <f t="shared" si="46"/>
        <v/>
      </c>
      <c r="K220" s="23">
        <f t="shared" si="42"/>
        <v>23</v>
      </c>
      <c r="L220" s="23"/>
      <c r="M220" s="23">
        <f t="shared" si="43"/>
        <v>1128.5199999999998</v>
      </c>
      <c r="N220" s="24">
        <f t="shared" si="44"/>
        <v>46192.469038647389</v>
      </c>
      <c r="O220" s="24">
        <f t="shared" si="41"/>
        <v>46192.469038647389</v>
      </c>
      <c r="P220" s="24">
        <f t="shared" si="45"/>
        <v>46192.469038647389</v>
      </c>
      <c r="Q220" s="24"/>
    </row>
    <row r="221" spans="1:17" ht="14.25" customHeight="1" x14ac:dyDescent="0.25">
      <c r="A221" s="28" t="str">
        <f t="shared" si="40"/>
        <v/>
      </c>
      <c r="B221" s="3">
        <f t="shared" si="23"/>
        <v>1129.6099999999997</v>
      </c>
      <c r="C221" s="29">
        <v>1.0900000000000001</v>
      </c>
      <c r="D221" s="30"/>
      <c r="E221" t="s">
        <v>269</v>
      </c>
      <c r="F221" s="37" t="s">
        <v>388</v>
      </c>
      <c r="G221" s="31"/>
      <c r="H221" s="32"/>
      <c r="I221" s="33">
        <f t="shared" si="47"/>
        <v>46192.471013285067</v>
      </c>
      <c r="J221" s="34" t="str">
        <f t="shared" si="46"/>
        <v/>
      </c>
      <c r="K221" s="23">
        <f t="shared" si="42"/>
        <v>23</v>
      </c>
      <c r="L221" s="23">
        <v>1</v>
      </c>
      <c r="M221" s="23">
        <f t="shared" si="43"/>
        <v>1129.6099999999997</v>
      </c>
      <c r="N221" s="24">
        <f t="shared" si="44"/>
        <v>46192.471013285067</v>
      </c>
      <c r="O221" s="24">
        <f t="shared" si="41"/>
        <v>46192.471013285067</v>
      </c>
      <c r="P221" s="24">
        <f t="shared" si="45"/>
        <v>46192.471013285067</v>
      </c>
      <c r="Q221" s="24"/>
    </row>
    <row r="222" spans="1:17" ht="14.25" customHeight="1" x14ac:dyDescent="0.25">
      <c r="A222" s="28" t="str">
        <f t="shared" si="40"/>
        <v/>
      </c>
      <c r="B222" s="3">
        <f t="shared" si="23"/>
        <v>1140.9899999999998</v>
      </c>
      <c r="C222" s="52">
        <v>11.38</v>
      </c>
      <c r="D222" s="53"/>
      <c r="E222" s="54" t="str">
        <f>VLOOKUP(initiales,diago,3,FALSE)</f>
        <v>Hendaye</v>
      </c>
      <c r="F222" s="55">
        <f>heure_limite</f>
        <v>46192.583333333336</v>
      </c>
      <c r="G222" s="56"/>
      <c r="H222" s="57"/>
      <c r="I222" s="33">
        <f t="shared" si="47"/>
        <v>46192.491629227094</v>
      </c>
      <c r="J222" s="34" t="str">
        <f t="shared" si="46"/>
        <v/>
      </c>
      <c r="K222" s="23">
        <f t="shared" si="42"/>
        <v>23</v>
      </c>
      <c r="L222" s="23"/>
      <c r="M222" s="23">
        <f t="shared" si="43"/>
        <v>1140.9899999999998</v>
      </c>
      <c r="N222" s="24">
        <f t="shared" si="44"/>
        <v>46192.491629227094</v>
      </c>
      <c r="O222" s="24">
        <f t="shared" si="41"/>
        <v>46192.491629227094</v>
      </c>
      <c r="P222" s="24">
        <f t="shared" si="45"/>
        <v>46192.491629227094</v>
      </c>
      <c r="Q222" s="24"/>
    </row>
    <row r="224" spans="1:17" ht="55.2" customHeight="1" x14ac:dyDescent="0.25">
      <c r="A224" s="76" t="s">
        <v>64</v>
      </c>
      <c r="B224" s="76"/>
      <c r="C224" s="76"/>
      <c r="D224" s="76"/>
      <c r="E224" s="76"/>
      <c r="F224" s="76"/>
      <c r="G224" s="76"/>
      <c r="H224" s="76"/>
      <c r="I224" s="76"/>
      <c r="J224" s="76"/>
    </row>
  </sheetData>
  <sheetProtection selectLockedCells="1" selectUnlockedCells="1"/>
  <mergeCells count="20">
    <mergeCell ref="A224:J224"/>
    <mergeCell ref="G10:J10"/>
    <mergeCell ref="G11:J11"/>
    <mergeCell ref="A13:A14"/>
    <mergeCell ref="B13:C13"/>
    <mergeCell ref="E13:E14"/>
    <mergeCell ref="F13:F14"/>
    <mergeCell ref="G13:G14"/>
    <mergeCell ref="H13:H14"/>
    <mergeCell ref="I13:J14"/>
    <mergeCell ref="H1:J1"/>
    <mergeCell ref="E3:G3"/>
    <mergeCell ref="A5:E5"/>
    <mergeCell ref="G5:J5"/>
    <mergeCell ref="A6:E11"/>
    <mergeCell ref="F6:G6"/>
    <mergeCell ref="H6:J6"/>
    <mergeCell ref="G7:J7"/>
    <mergeCell ref="G8:J8"/>
    <mergeCell ref="G9:J9"/>
  </mergeCells>
  <phoneticPr fontId="18" type="noConversion"/>
  <conditionalFormatting sqref="B15 I15">
    <cfRule type="expression" dxfId="30" priority="43" stopIfTrue="1">
      <formula>$L15=1</formula>
    </cfRule>
    <cfRule type="expression" dxfId="29" priority="44" stopIfTrue="1">
      <formula>TRUE</formula>
    </cfRule>
  </conditionalFormatting>
  <conditionalFormatting sqref="B16:B222 I16:J222">
    <cfRule type="expression" dxfId="28" priority="51" stopIfTrue="1">
      <formula>($G16&gt;0.125)*($L16=1)</formula>
    </cfRule>
    <cfRule type="expression" dxfId="27" priority="52" stopIfTrue="1">
      <formula>$G16&gt;0.125</formula>
    </cfRule>
    <cfRule type="expression" dxfId="26" priority="53" stopIfTrue="1">
      <formula>$L16=1</formula>
    </cfRule>
  </conditionalFormatting>
  <conditionalFormatting sqref="C24:D24">
    <cfRule type="expression" dxfId="25" priority="27" stopIfTrue="1">
      <formula>$L24=1</formula>
    </cfRule>
    <cfRule type="expression" dxfId="24" priority="28" stopIfTrue="1">
      <formula>TRUE</formula>
    </cfRule>
  </conditionalFormatting>
  <conditionalFormatting sqref="C25:D222 G64:H221 E69:F221">
    <cfRule type="expression" dxfId="23" priority="19" stopIfTrue="1">
      <formula>$L25=1</formula>
    </cfRule>
    <cfRule type="expression" dxfId="22" priority="20" stopIfTrue="1">
      <formula>TRUE</formula>
    </cfRule>
  </conditionalFormatting>
  <conditionalFormatting sqref="C15:E15 G15:H15 J15 E222:G222">
    <cfRule type="expression" dxfId="21" priority="41" stopIfTrue="1">
      <formula>$L15=1</formula>
    </cfRule>
    <cfRule type="expression" dxfId="20" priority="42" stopIfTrue="1">
      <formula>TRUE</formula>
    </cfRule>
  </conditionalFormatting>
  <conditionalFormatting sqref="C16:H23">
    <cfRule type="expression" dxfId="19" priority="31" stopIfTrue="1">
      <formula>$L16=1</formula>
    </cfRule>
    <cfRule type="expression" dxfId="18" priority="32" stopIfTrue="1">
      <formula>TRUE</formula>
    </cfRule>
  </conditionalFormatting>
  <conditionalFormatting sqref="E20:E23 E25">
    <cfRule type="expression" dxfId="17" priority="49" stopIfTrue="1">
      <formula>$L20=1</formula>
    </cfRule>
    <cfRule type="expression" dxfId="16" priority="50" stopIfTrue="1">
      <formula>TRUE</formula>
    </cfRule>
  </conditionalFormatting>
  <conditionalFormatting sqref="E23">
    <cfRule type="expression" dxfId="15" priority="58" stopIfTrue="1">
      <formula>$L29=1</formula>
    </cfRule>
    <cfRule type="expression" dxfId="14" priority="59" stopIfTrue="1">
      <formula>TRUE</formula>
    </cfRule>
  </conditionalFormatting>
  <conditionalFormatting sqref="E25:E29 E31 E34:E36">
    <cfRule type="expression" dxfId="13" priority="54" stopIfTrue="1">
      <formula>$L27=1</formula>
    </cfRule>
    <cfRule type="expression" dxfId="12" priority="55" stopIfTrue="1">
      <formula>TRUE</formula>
    </cfRule>
  </conditionalFormatting>
  <conditionalFormatting sqref="E33">
    <cfRule type="expression" dxfId="11" priority="21" stopIfTrue="1">
      <formula>$L33=1</formula>
    </cfRule>
    <cfRule type="expression" dxfId="10" priority="22" stopIfTrue="1">
      <formula>TRUE</formula>
    </cfRule>
  </conditionalFormatting>
  <conditionalFormatting sqref="E37:E68">
    <cfRule type="expression" dxfId="9" priority="5" stopIfTrue="1">
      <formula>$L37=1</formula>
    </cfRule>
    <cfRule type="expression" dxfId="8" priority="6" stopIfTrue="1">
      <formula>TRUE</formula>
    </cfRule>
  </conditionalFormatting>
  <conditionalFormatting sqref="F15">
    <cfRule type="expression" dxfId="7" priority="47" stopIfTrue="1">
      <formula>$L15=1</formula>
    </cfRule>
    <cfRule type="expression" dxfId="6" priority="48" stopIfTrue="1">
      <formula>TRUE</formula>
    </cfRule>
  </conditionalFormatting>
  <conditionalFormatting sqref="F64:F68">
    <cfRule type="expression" dxfId="5" priority="3" stopIfTrue="1">
      <formula>$L64=1</formula>
    </cfRule>
    <cfRule type="expression" dxfId="4" priority="4" stopIfTrue="1">
      <formula>TRUE</formula>
    </cfRule>
  </conditionalFormatting>
  <conditionalFormatting sqref="F24:H24">
    <cfRule type="expression" dxfId="3" priority="39" stopIfTrue="1">
      <formula>$L24=1</formula>
    </cfRule>
    <cfRule type="expression" dxfId="2" priority="40" stopIfTrue="1">
      <formula>TRUE</formula>
    </cfRule>
  </conditionalFormatting>
  <conditionalFormatting sqref="F25:H63 H222">
    <cfRule type="expression" dxfId="1" priority="45" stopIfTrue="1">
      <formula>$L25=1</formula>
    </cfRule>
    <cfRule type="expression" dxfId="0" priority="46" stopIfTrue="1">
      <formula>TRUE</formula>
    </cfRule>
  </conditionalFormatting>
  <printOptions horizontalCentered="1"/>
  <pageMargins left="0.19685039370078741" right="0.19685039370078741" top="0.35433070866141736" bottom="0.35433070866141736" header="0.51181102362204722" footer="0.51181102362204722"/>
  <pageSetup paperSize="9" scale="92" firstPageNumber="0" orientation="portrait" horizontalDpi="300" verticalDpi="300" r:id="rId1"/>
  <headerFooter alignWithMargins="0"/>
  <rowBreaks count="2" manualBreakCount="2">
    <brk id="62" max="9" man="1"/>
    <brk id="106" max="9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12</vt:i4>
      </vt:variant>
    </vt:vector>
  </HeadingPairs>
  <TitlesOfParts>
    <vt:vector size="13" baseType="lpstr">
      <vt:lpstr>Fr-VF</vt:lpstr>
      <vt:lpstr>'Fr-VF'!délai</vt:lpstr>
      <vt:lpstr>'Fr-VF'!diago</vt:lpstr>
      <vt:lpstr>'Fr-VF'!Heure_arrivée</vt:lpstr>
      <vt:lpstr>'Fr-VF'!heure_départ</vt:lpstr>
      <vt:lpstr>'Fr-VF'!heure_limite</vt:lpstr>
      <vt:lpstr>'Fr-VF'!Impression_des_titres</vt:lpstr>
      <vt:lpstr>'Fr-VF'!initiales</vt:lpstr>
      <vt:lpstr>'Fr-VF'!km_arrivée</vt:lpstr>
      <vt:lpstr>'Fr-VF'!km_départ</vt:lpstr>
      <vt:lpstr>'Fr-VF'!ville_arrivée</vt:lpstr>
      <vt:lpstr>'Fr-VF'!ville_départ</vt:lpstr>
      <vt:lpstr>'Fr-VF'!Zone_d_impression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Stéphanie CALLUAUD</dc:creator>
  <cp:lastModifiedBy>Eric JABY</cp:lastModifiedBy>
  <cp:lastPrinted>2026-05-08T07:31:55Z</cp:lastPrinted>
  <dcterms:created xsi:type="dcterms:W3CDTF">2021-03-08T08:31:25Z</dcterms:created>
  <dcterms:modified xsi:type="dcterms:W3CDTF">2026-10-12T16:06:29Z</dcterms:modified>
</cp:coreProperties>
</file>